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3845" windowHeight="12315"/>
  </bookViews>
  <sheets>
    <sheet name="Ожидаемое доходы 2022" sheetId="6" r:id="rId1"/>
    <sheet name="Ожидаемое расходы за 2022" sheetId="7" r:id="rId2"/>
  </sheets>
  <definedNames>
    <definedName name="_xlnm.Print_Titles" localSheetId="1">'Ожидаемое расходы за 2022'!$2:$5</definedName>
    <definedName name="_xlnm.Print_Area" localSheetId="0">'Ожидаемое доходы 2022'!$A$1:$E$107</definedName>
  </definedNames>
  <calcPr calcId="125725"/>
</workbook>
</file>

<file path=xl/calcChain.xml><?xml version="1.0" encoding="utf-8"?>
<calcChain xmlns="http://schemas.openxmlformats.org/spreadsheetml/2006/main">
  <c r="F55" i="7"/>
  <c r="D54" i="6"/>
  <c r="D75"/>
  <c r="D42"/>
  <c r="D40"/>
  <c r="E40"/>
  <c r="D35"/>
  <c r="E35"/>
  <c r="D32"/>
  <c r="D23"/>
  <c r="E23"/>
  <c r="E82"/>
  <c r="E53"/>
  <c r="C16"/>
  <c r="C14"/>
  <c r="D46"/>
  <c r="C46"/>
  <c r="E46"/>
  <c r="E91"/>
  <c r="C75"/>
  <c r="E70"/>
  <c r="E72"/>
  <c r="E30"/>
  <c r="C35"/>
  <c r="E37"/>
  <c r="E36"/>
  <c r="C32"/>
  <c r="C23"/>
  <c r="D16"/>
  <c r="D14"/>
  <c r="E14"/>
  <c r="E18"/>
  <c r="E17"/>
  <c r="D90"/>
  <c r="E90"/>
  <c r="D88"/>
  <c r="E88"/>
  <c r="E77"/>
  <c r="E78"/>
  <c r="C42"/>
  <c r="C40"/>
  <c r="C96"/>
  <c r="E74"/>
  <c r="E76"/>
  <c r="C90"/>
  <c r="C88"/>
  <c r="E92"/>
  <c r="E43"/>
  <c r="E44"/>
  <c r="E50"/>
  <c r="E41"/>
  <c r="E29"/>
  <c r="E24"/>
  <c r="E101"/>
  <c r="E47"/>
  <c r="E34"/>
  <c r="C19"/>
  <c r="C9"/>
  <c r="E28"/>
  <c r="E51"/>
  <c r="E93"/>
  <c r="E94"/>
  <c r="E95"/>
  <c r="E49"/>
  <c r="E33"/>
  <c r="E27"/>
  <c r="E102"/>
  <c r="E100"/>
  <c r="E99"/>
  <c r="E98"/>
  <c r="E97"/>
  <c r="E45"/>
  <c r="E39"/>
  <c r="E31"/>
  <c r="E26"/>
  <c r="E25"/>
  <c r="E21"/>
  <c r="E20"/>
  <c r="E15"/>
  <c r="E13"/>
  <c r="E12"/>
  <c r="E11"/>
  <c r="E10"/>
  <c r="E8"/>
  <c r="E6"/>
  <c r="D96"/>
  <c r="E96"/>
  <c r="D38"/>
  <c r="C38"/>
  <c r="E38"/>
  <c r="D19"/>
  <c r="E19"/>
  <c r="D9"/>
  <c r="D7"/>
  <c r="C7"/>
  <c r="C4"/>
  <c r="C103"/>
  <c r="D5"/>
  <c r="C5"/>
  <c r="E5"/>
  <c r="E7"/>
  <c r="E42"/>
  <c r="C54"/>
  <c r="E54"/>
  <c r="E32"/>
  <c r="E9"/>
  <c r="E75"/>
  <c r="D4"/>
  <c r="E16"/>
  <c r="D103"/>
  <c r="E103"/>
  <c r="E4"/>
</calcChain>
</file>

<file path=xl/sharedStrings.xml><?xml version="1.0" encoding="utf-8"?>
<sst xmlns="http://schemas.openxmlformats.org/spreadsheetml/2006/main" count="383" uniqueCount="282">
  <si>
    <t>БЕЗВОЗМЕЗДНЫЕ ПОСТУПЛЕНИЯ</t>
  </si>
  <si>
    <t>000 1 12 00000 00 0000 000</t>
  </si>
  <si>
    <t>ВСЕГО ДОХОДОВ</t>
  </si>
  <si>
    <t>Иные межбюджетные трансферты</t>
  </si>
  <si>
    <t>Процент исполнения</t>
  </si>
  <si>
    <t>000 1 05 02000 02 0000 110</t>
  </si>
  <si>
    <t>000 1 05 03000 01 0000 110</t>
  </si>
  <si>
    <t>000 1 08 00000 00 0000 000</t>
  </si>
  <si>
    <t>000 1 08 07150 01 0000 110</t>
  </si>
  <si>
    <t>000 1 16 00000 00 0000 000</t>
  </si>
  <si>
    <t>Код</t>
  </si>
  <si>
    <t>Наименование доходов</t>
  </si>
  <si>
    <t>000 1 12 01000 01 0000 120</t>
  </si>
  <si>
    <t>000 1 00 00000 00 0000 000</t>
  </si>
  <si>
    <t>000 1 01 00000 00 0000 000</t>
  </si>
  <si>
    <t>000 1 01 02000 01 0000 110</t>
  </si>
  <si>
    <t>Налог на доходы физических лиц</t>
  </si>
  <si>
    <t>Единый сельскохозяйственный налог</t>
  </si>
  <si>
    <t>000 1 14 00000 00 0000 000</t>
  </si>
  <si>
    <t>Налог, взимаемый в связи с применением упрощенной системы налогообложения</t>
  </si>
  <si>
    <t>000 1 05 04000 02 0000 110</t>
  </si>
  <si>
    <t>Налог, взимаемый в связи с применением патентной системы налогообложения</t>
  </si>
  <si>
    <t>Плата за негативное воздействие на окружающую среду</t>
  </si>
  <si>
    <t>Прочие неналоговые доходы</t>
  </si>
  <si>
    <t>Невыясненные поступления</t>
  </si>
  <si>
    <t>000 1 13 00000 00 0000 000</t>
  </si>
  <si>
    <t>НАЛОГОВЫЕ И НЕНАЛОГОВЫЕ ДОХОДЫ</t>
  </si>
  <si>
    <t>НАЛОГИ НА ДОХОДЫ</t>
  </si>
  <si>
    <t>НАЛОГИ НА ТОВАРЫ (РАБОТЫ, УСЛУГИ), РЕАЛИЗУЕМЫЕ НА ТЕРРИТОРИИ РФ</t>
  </si>
  <si>
    <t>Акцизы по подакцизным товарам (продукции)</t>
  </si>
  <si>
    <t>НАЛОГИ НА СОВОКУПНЫЙ ДОХОД</t>
  </si>
  <si>
    <t>Единый налог на вмененный доход для отдельных видов деятельности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</si>
  <si>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</si>
  <si>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</si>
  <si>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</si>
  <si>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</si>
  <si>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</si>
  <si>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</si>
  <si>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</si>
  <si>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</si>
  <si>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НАЛОГИ НА ИМУЩЕСТВО</t>
  </si>
  <si>
    <t>Земельный налог</t>
  </si>
  <si>
    <t>Налог на имущество физических лиц</t>
  </si>
  <si>
    <t>000 1 03 00000 00 0000 000</t>
  </si>
  <si>
    <t>000 1 03 02000 01 0000 110</t>
  </si>
  <si>
    <t xml:space="preserve">000 1 05 00000 00 0000 000 </t>
  </si>
  <si>
    <t>000 1 06 00000 00 0000 000</t>
  </si>
  <si>
    <t>000 1 06 01000 00 0000 110</t>
  </si>
  <si>
    <t>000 1 06 06000 00 0000 110</t>
  </si>
  <si>
    <t>Прочие доходы от оказания платных услуг (работ)</t>
  </si>
  <si>
    <t>000 1 17 00000 00 0000 000</t>
  </si>
  <si>
    <t>000 1 17 05050 00 0001 180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</si>
  <si>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</si>
  <si>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МУП, созданных городскими округами</t>
  </si>
  <si>
    <t>Поступления за социальный найм жилья</t>
  </si>
  <si>
    <t>000 1 13 02994 00 0000 130</t>
  </si>
  <si>
    <t>000 1 14 06024 00 0000 430</t>
  </si>
  <si>
    <t>Плата за увеличение площади зем.участков, находящихся в частной собственности, в результате перераспределения таких зем.участков и земель (или) зем.участков, гос.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</si>
  <si>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</si>
  <si>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Доходы от продажи зем. участков, гос. собственность на которые не разграничена и которые расположены в границах городских округов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</si>
  <si>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МУП, в том числе казенных), в части реализации основных средств по указанному имуществу</t>
  </si>
  <si>
    <t>Прочие доходы от компенсации затрат бюджетов городских округов</t>
  </si>
  <si>
    <t>Доходы, получаемые в виде арендной платы за зем. участки, гос.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зем.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</si>
  <si>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зем. участков муниципальных бюджетных и автономных учреждений)</t>
  </si>
  <si>
    <t>Плата по соглашениям об установлении сервитута, заключенным органами местного самоуправления городских округов в отношении зем.участков, гос.соб-ть на которые не разграничена и которые расположены в границах городских округов</t>
  </si>
  <si>
    <t>000 1 17 01000 00 0000 180</t>
  </si>
  <si>
    <t>Поступления по инвестиционным контрактам</t>
  </si>
  <si>
    <t>Прочие поступления за ущерб от вырубки зеленых насаждений</t>
  </si>
  <si>
    <t>Прочие неналоговые поступления, зачисляемые в бюджет городского округа</t>
  </si>
  <si>
    <t>000 1 11 01040 04 0000 120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</si>
  <si>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</si>
  <si>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000 1 13 01994 04 0001 130</t>
  </si>
  <si>
    <t>Прочие доходы от оказания платных услуг МКУ "Водосток"</t>
  </si>
  <si>
    <t>Прочие поступления от использования имущества</t>
  </si>
  <si>
    <t>000 1 13 01994 04 0003 130</t>
  </si>
  <si>
    <t>Прочие доходы от оказания платных услуг</t>
  </si>
  <si>
    <t>000 1 14 01040 04 0000 410</t>
  </si>
  <si>
    <t>Доходы от продажи квартир, находящихся в собственности городских округов</t>
  </si>
  <si>
    <t>000 1 17 05040 04 0009 180</t>
  </si>
  <si>
    <t>000 1 17 05040 04 0012 180</t>
  </si>
  <si>
    <t>000 1 17 05040 04 0021 180</t>
  </si>
  <si>
    <t>000 1 05 01000 00 0000 110</t>
  </si>
  <si>
    <t>000 1 08 03010 01 0000 110</t>
  </si>
  <si>
    <t>000 1 11 00000 00 0000 000</t>
  </si>
  <si>
    <t>000 1 11 05012 04 0000 120</t>
  </si>
  <si>
    <t>000 1 11 05024 04 0000 120</t>
  </si>
  <si>
    <t>000 1 11 05074 04 0000 120</t>
  </si>
  <si>
    <t>000 1 11 05312 04 0000 120</t>
  </si>
  <si>
    <t>000 1 11 07014 04 0000 120</t>
  </si>
  <si>
    <t>000 1 11 09044 04 0000 120</t>
  </si>
  <si>
    <t>000 1 11 09044 04 0001 120</t>
  </si>
  <si>
    <t>000 1 11 09044 04 0003 120</t>
  </si>
  <si>
    <t>000 1 13 01994 04 0000 130</t>
  </si>
  <si>
    <t>000 1 14 02043 04 0000 410</t>
  </si>
  <si>
    <t>000 1 14 06012 04 0000 430</t>
  </si>
  <si>
    <t>000 1 14 06312 04 0000 430</t>
  </si>
  <si>
    <t>000 1 17 05040 04 0000 180</t>
  </si>
  <si>
    <t>000 2 00 00000 00 0000 000</t>
  </si>
  <si>
    <t>000 1 11 05324 04 0000 120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</si>
  <si>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</si>
  <si>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000 1 13 01530 04 0000 130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</si>
  <si>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</si>
  <si>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000 1 17 05040 04 0002 180</t>
  </si>
  <si>
    <t>Выдача разрешений на размещение объектов без предоставления земельных участков и установления сервитутов, публичного сервитута</t>
  </si>
  <si>
    <t>000 2 02 10000 00 0000 150</t>
  </si>
  <si>
    <t>000 2 02 20000 00 0000 150</t>
  </si>
  <si>
    <t>000 2 02 30000 00 0000 150</t>
  </si>
  <si>
    <t>000 2 02 40000 00 0000 150</t>
  </si>
  <si>
    <t>000 2 18 00000 04 0000 150</t>
  </si>
  <si>
    <t>000 2 19 00000 04 0000 150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</si>
  <si>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</si>
  <si>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</si>
  <si>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</si>
  <si>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</si>
  <si>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</si>
  <si>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</si>
  <si>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</si>
  <si>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</si>
  <si>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</si>
  <si>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</si>
  <si>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</si>
  <si>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</si>
  <si>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</si>
  <si>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</si>
  <si>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</si>
  <si>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</si>
  <si>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</si>
  <si>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</si>
  <si>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</si>
  <si>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</si>
  <si>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</si>
  <si>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</si>
  <si>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</si>
  <si>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</si>
  <si>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</si>
  <si>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000 1 16 01154 01 0000 140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</si>
  <si>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</si>
  <si>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000 1 16 01183 01 0000 140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</si>
  <si>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</si>
  <si>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</si>
  <si>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</si>
  <si>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</si>
  <si>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</si>
  <si>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</si>
  <si>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</si>
  <si>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</si>
  <si>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</si>
  <si>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000 1 16 10031 04 0000 140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</si>
  <si>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</si>
  <si>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</si>
  <si>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</si>
  <si>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</si>
  <si>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</si>
  <si>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</si>
  <si>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</si>
  <si>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000 1 16 11064 01 0000 140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</si>
  <si>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</si>
  <si>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Прочие поступления от организаций</t>
  </si>
  <si>
    <t>-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</si>
  <si>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</si>
  <si>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</si>
  <si>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</si>
  <si>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</si>
  <si>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</t>
  </si>
  <si>
    <t>000 1 14 06324 04 0000 430</t>
  </si>
  <si>
    <t>ДОХОДЫ ОТ ОКАЗАНИЯ ПЛАТНЫХ УСЛУГ И КОМПЕНСАЦИИ ЗАТРАТ ГОСУДАРСТВА</t>
  </si>
  <si>
    <t>000 1 09 00000 00 0000 000</t>
  </si>
  <si>
    <t>ЗАДОЛЖЕННОСТЬ И ПЕРЕРАСЧЕТЫ ПО ОТМЕНЕННЫМ НАЛОГАМ, СБОРАМ И ИНЫМ ОБЯЗАТЕЛЬНЫМ ПЛАТЕЖАМ</t>
  </si>
  <si>
    <t>000 1 11 05410 04 0000 120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</si>
  <si>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</si>
  <si>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</si>
  <si>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</si>
  <si>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</si>
  <si>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000 1 11 09080 04 0001 120</t>
  </si>
  <si>
    <t>Плата по договорам на установку и эксплуатацию рекламных конструкций</t>
  </si>
  <si>
    <t>000 1 11 09080 04 0002 120</t>
  </si>
  <si>
    <t>Плата по договорам на право размещения нестационарных торговых объектов</t>
  </si>
  <si>
    <t>000 1 16 01093 01 0000 140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</si>
  <si>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</si>
  <si>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000 1 16 01163 01 0000 140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</si>
  <si>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</si>
  <si>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</si>
  <si>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</si>
  <si>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</si>
  <si>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</si>
  <si>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000 1 16 07090 04 0001 140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</si>
  <si>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пени, неустойки по контрактам, договорам)</t>
  </si>
  <si>
    <t>000 1 16 07090 04 0002 140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</si>
  <si>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пени по договорам аренды земельных участков)</t>
  </si>
  <si>
    <t>000 1 16 07090 04 0003 140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</si>
  <si>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пени по договорам аренды имущества, составляющего казну городского округа)</t>
  </si>
  <si>
    <t>000 1 16 07090 04 0004 140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</si>
  <si>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пени по договорам на установку и эксплуатацию рекламных конструкций)</t>
  </si>
  <si>
    <t>000 1 16 07090 04 0005 140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</si>
  <si>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пени по договорам на право размещения нестационарных торговых объектов)</t>
  </si>
  <si>
    <t>000 1 16 10100 04 0000 140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</si>
  <si>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</si>
  <si>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ОЖИДАЕМОЕ ИСПОЛНЕНИЕ ДОХОДНОЙ ЧАСТИ БЮДЖЕТА ГОРОДСКОГО ОКРУГА МЫТИЩИ
 В 2022 ГОДУ</t>
  </si>
  <si>
    <t>Утвержденный план на 2022 г.</t>
  </si>
  <si>
    <t>Ожидаемое исполнение 2022 г.</t>
  </si>
  <si>
    <t>000 1 14 13040 04 0000 410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</si>
  <si>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</si>
  <si>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000 1 16 10032 04 0000 140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</si>
  <si>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</si>
  <si>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Первый заместитель главы администрации</t>
  </si>
  <si>
    <t>Иванова Л.С.</t>
  </si>
  <si>
    <t>000 1 16 02020 02 0000 140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</si>
  <si>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</si>
  <si>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Л.С. Иванова</t>
  </si>
  <si>
    <t>Первый заместитель главы администрации г.о. Мытищи</t>
  </si>
  <si>
    <t>*Публичные нормативные обязательства:</t>
  </si>
  <si>
    <t>Итого</t>
  </si>
  <si>
    <t>01</t>
  </si>
  <si>
    <t>13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</si>
  <si>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</si>
  <si>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</si>
  <si>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04</t>
  </si>
  <si>
    <t>12</t>
  </si>
  <si>
    <t>Другие вопросы в области средств массовой информации</t>
  </si>
  <si>
    <t>02</t>
  </si>
  <si>
    <t>Периодическая печать и издательства</t>
  </si>
  <si>
    <t>Телевидение и радиовещание</t>
  </si>
  <si>
    <t>Средства массовой информации</t>
  </si>
  <si>
    <t>11</t>
  </si>
  <si>
    <t>Массовый спорт</t>
  </si>
  <si>
    <t>Физическая культура</t>
  </si>
  <si>
    <t>Физическая культура и спорт</t>
  </si>
  <si>
    <t>06</t>
  </si>
  <si>
    <t>10</t>
  </si>
  <si>
    <t>Другие вопросы в области социальной политики</t>
  </si>
  <si>
    <t>Охрана семьи и детства</t>
  </si>
  <si>
    <t>03</t>
  </si>
  <si>
    <t>Социальное обеспечение населения</t>
  </si>
  <si>
    <t>Пенсионное обеспечение</t>
  </si>
  <si>
    <t>Социальная политика</t>
  </si>
  <si>
    <t>08</t>
  </si>
  <si>
    <t>Культура</t>
  </si>
  <si>
    <t>Культура, кинематография</t>
  </si>
  <si>
    <t>09</t>
  </si>
  <si>
    <t>07</t>
  </si>
  <si>
    <t>Другие вопросы в области образования</t>
  </si>
  <si>
    <t>Молодежная политика</t>
  </si>
  <si>
    <t>05</t>
  </si>
  <si>
    <t>Профессиональная подготовка, переподготовка и повышение квалификации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</si>
  <si>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</si>
  <si>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</si>
  <si>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</si>
  <si>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</si>
  <si>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Охрана объектов растительного и животного мира и среды их обитания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</si>
  <si>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</si>
  <si>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</si>
  <si>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</si>
  <si>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</si>
  <si>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</si>
  <si>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</si>
  <si>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</si>
  <si>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</si>
  <si>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</si>
  <si>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</si>
  <si>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Водное хозяйство</t>
  </si>
  <si>
    <t>Сельское хозяйство и рыболовство</t>
  </si>
  <si>
    <t>Общеэкономические вопросы</t>
  </si>
  <si>
    <t>Национальная экономика</t>
  </si>
  <si>
    <t>14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</si>
  <si>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</si>
  <si>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</si>
  <si>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</si>
  <si>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</si>
  <si>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</si>
  <si>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</si>
  <si>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</si>
  <si>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</si>
  <si>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</si>
  <si>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</si>
  <si>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</si>
  <si>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% исполнения</t>
  </si>
  <si>
    <t>Ожидаемое исполнение за 2022 г.</t>
  </si>
  <si>
    <t>Расходы, утвержденные решением о бюджете на 2022 год</t>
  </si>
  <si>
    <t>Пр</t>
  </si>
  <si>
    <t>Рз</t>
  </si>
  <si>
    <t>Наименования</t>
  </si>
  <si>
    <t>Ожидаемое исполнение расходной части бюджета городского округа Мытищи за 2022 год по разделам и подразделам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</si>
</sst>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#,##0.0_ ;[Red]\-#,##0.0\ "/>
    <numFmt numFmtId="166" formatCode="[&gt;=50]#,##0.0,;[Red][&lt;=-50]\-#,##0.0,;#,##0.0,"/>
    <numFmt numFmtId="167" formatCode="_-* #,##0_р_._-;\-* #,##0_р_._-;_-* &quot;-&quot;_р_._-;_-@_-"/>
    <numFmt numFmtId="168" formatCode="_-* #,##0.00_р_._-;\-* #,##0.00_р_._-;_-* &quot;-&quot;??_р_._-;_-@_-"/>
  </numFmts>
  <fonts count="50">
    <font>
      <sz val="10"/>
      <name val="Arial Cyr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sz val="10"/>
      <name val="Arial Cyr"/>
      <charset val="204"/>
    </font>
    <font>
      <sz val="9"/>
      <name val="Arial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</font>
    <font>
      <sz val="9"/>
      <color theme="1"/>
      <name val="Arial"/>
      <family val="2"/>
      <charset val="204"/>
    </font>
    <font>
      <sz val="9"/>
      <color indexed="8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dotted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59">
    <xf numFmtId="0" fontId="0" fillId="0" borderId="0"/>
    <xf numFmtId="0" fontId="16" fillId="0" borderId="0"/>
    <xf numFmtId="0" fontId="18" fillId="0" borderId="0" applyBorder="0"/>
    <xf numFmtId="0" fontId="24" fillId="0" borderId="0"/>
    <xf numFmtId="0" fontId="2" fillId="0" borderId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3" borderId="0" applyNumberFormat="0" applyBorder="0" applyAlignment="0" applyProtection="0"/>
    <xf numFmtId="0" fontId="31" fillId="7" borderId="0" applyNumberFormat="0" applyBorder="0" applyAlignment="0" applyProtection="0"/>
    <xf numFmtId="0" fontId="32" fillId="24" borderId="11" applyNumberFormat="0" applyAlignment="0" applyProtection="0"/>
    <xf numFmtId="0" fontId="33" fillId="25" borderId="12" applyNumberFormat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9" fillId="11" borderId="11" applyNumberFormat="0" applyAlignment="0" applyProtection="0"/>
    <xf numFmtId="0" fontId="40" fillId="0" borderId="16" applyNumberFormat="0" applyFill="0" applyAlignment="0" applyProtection="0"/>
    <xf numFmtId="0" fontId="41" fillId="26" borderId="0" applyNumberFormat="0" applyBorder="0" applyAlignment="0" applyProtection="0"/>
    <xf numFmtId="0" fontId="8" fillId="27" borderId="17" applyNumberFormat="0" applyFont="0" applyAlignment="0" applyProtection="0"/>
    <xf numFmtId="0" fontId="8" fillId="27" borderId="17" applyNumberFormat="0" applyFont="0" applyAlignment="0" applyProtection="0"/>
    <xf numFmtId="0" fontId="8" fillId="27" borderId="17" applyNumberFormat="0" applyFont="0" applyAlignment="0" applyProtection="0"/>
    <xf numFmtId="0" fontId="8" fillId="27" borderId="17" applyNumberFormat="0" applyFont="0" applyAlignment="0" applyProtection="0"/>
    <xf numFmtId="0" fontId="8" fillId="27" borderId="17" applyNumberFormat="0" applyFont="0" applyAlignment="0" applyProtection="0"/>
    <xf numFmtId="0" fontId="8" fillId="27" borderId="17" applyNumberFormat="0" applyFont="0" applyAlignment="0" applyProtection="0"/>
    <xf numFmtId="0" fontId="8" fillId="27" borderId="17" applyNumberFormat="0" applyFont="0" applyAlignment="0" applyProtection="0"/>
    <xf numFmtId="0" fontId="42" fillId="24" borderId="18" applyNumberFormat="0" applyAlignment="0" applyProtection="0"/>
    <xf numFmtId="0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5" fillId="0" borderId="0" applyNumberFormat="0" applyFill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9" fillId="11" borderId="11" applyNumberFormat="0" applyAlignment="0" applyProtection="0"/>
    <xf numFmtId="0" fontId="39" fillId="11" borderId="11" applyNumberFormat="0" applyAlignment="0" applyProtection="0"/>
    <xf numFmtId="0" fontId="39" fillId="11" borderId="11" applyNumberFormat="0" applyAlignment="0" applyProtection="0"/>
    <xf numFmtId="0" fontId="39" fillId="11" borderId="11" applyNumberFormat="0" applyAlignment="0" applyProtection="0"/>
    <xf numFmtId="0" fontId="42" fillId="24" borderId="18" applyNumberFormat="0" applyAlignment="0" applyProtection="0"/>
    <xf numFmtId="0" fontId="42" fillId="24" borderId="18" applyNumberFormat="0" applyAlignment="0" applyProtection="0"/>
    <xf numFmtId="0" fontId="42" fillId="24" borderId="18" applyNumberFormat="0" applyAlignment="0" applyProtection="0"/>
    <xf numFmtId="0" fontId="42" fillId="24" borderId="18" applyNumberFormat="0" applyAlignment="0" applyProtection="0"/>
    <xf numFmtId="0" fontId="32" fillId="24" borderId="11" applyNumberFormat="0" applyAlignment="0" applyProtection="0"/>
    <xf numFmtId="0" fontId="32" fillId="24" borderId="11" applyNumberFormat="0" applyAlignment="0" applyProtection="0"/>
    <xf numFmtId="0" fontId="32" fillId="24" borderId="11" applyNumberFormat="0" applyAlignment="0" applyProtection="0"/>
    <xf numFmtId="0" fontId="32" fillId="24" borderId="11" applyNumberFormat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33" fillId="25" borderId="12" applyNumberFormat="0" applyAlignment="0" applyProtection="0"/>
    <xf numFmtId="0" fontId="33" fillId="25" borderId="12" applyNumberFormat="0" applyAlignment="0" applyProtection="0"/>
    <xf numFmtId="0" fontId="33" fillId="25" borderId="12" applyNumberFormat="0" applyAlignment="0" applyProtection="0"/>
    <xf numFmtId="0" fontId="33" fillId="25" borderId="12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46" fillId="0" borderId="0"/>
    <xf numFmtId="0" fontId="8" fillId="0" borderId="0"/>
    <xf numFmtId="0" fontId="8" fillId="0" borderId="0"/>
    <xf numFmtId="0" fontId="2" fillId="0" borderId="0"/>
    <xf numFmtId="0" fontId="47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8" fillId="0" borderId="0" applyBorder="0"/>
    <xf numFmtId="0" fontId="4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27" borderId="17" applyNumberFormat="0" applyFont="0" applyAlignment="0" applyProtection="0"/>
    <xf numFmtId="0" fontId="15" fillId="27" borderId="17" applyNumberFormat="0" applyFont="0" applyAlignment="0" applyProtection="0"/>
    <xf numFmtId="0" fontId="15" fillId="27" borderId="17" applyNumberFormat="0" applyFont="0" applyAlignment="0" applyProtection="0"/>
    <xf numFmtId="0" fontId="15" fillId="27" borderId="17" applyNumberFormat="0" applyFont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67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10" fillId="0" borderId="1" xfId="0" applyFont="1" applyBorder="1" applyAlignment="1">
      <alignment horizontal="left" vertical="center" wrapText="1" indent="2"/>
    </xf>
    <xf numFmtId="164" fontId="10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 indent="2"/>
    </xf>
    <xf numFmtId="164" fontId="10" fillId="0" borderId="2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164" fontId="5" fillId="2" borderId="5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164" fontId="5" fillId="2" borderId="6" xfId="0" applyNumberFormat="1" applyFont="1" applyFill="1" applyBorder="1" applyAlignment="1">
      <alignment horizontal="righ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left" vertical="center" wrapText="1" indent="2"/>
    </xf>
    <xf numFmtId="164" fontId="10" fillId="0" borderId="6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3" fontId="14" fillId="0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 indent="1"/>
    </xf>
    <xf numFmtId="0" fontId="2" fillId="3" borderId="0" xfId="0" applyFont="1" applyFill="1"/>
    <xf numFmtId="0" fontId="4" fillId="4" borderId="8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164" fontId="9" fillId="4" borderId="8" xfId="0" applyNumberFormat="1" applyFont="1" applyFill="1" applyBorder="1" applyAlignment="1">
      <alignment horizontal="right" vertical="center" wrapText="1"/>
    </xf>
    <xf numFmtId="164" fontId="6" fillId="4" borderId="8" xfId="0" applyNumberFormat="1" applyFont="1" applyFill="1" applyBorder="1" applyAlignment="1">
      <alignment horizontal="right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center" vertical="center" wrapText="1"/>
    </xf>
    <xf numFmtId="164" fontId="9" fillId="5" borderId="9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/>
    <xf numFmtId="0" fontId="11" fillId="0" borderId="0" xfId="0" applyFont="1" applyAlignment="1">
      <alignment horizontal="left"/>
    </xf>
    <xf numFmtId="0" fontId="12" fillId="0" borderId="0" xfId="0" applyFont="1" applyAlignment="1"/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7" fillId="0" borderId="0" xfId="1" applyFont="1"/>
    <xf numFmtId="0" fontId="17" fillId="0" borderId="0" xfId="1" applyFont="1" applyAlignment="1">
      <alignment horizontal="center" vertical="center"/>
    </xf>
    <xf numFmtId="0" fontId="19" fillId="0" borderId="0" xfId="2" applyNumberFormat="1" applyFont="1" applyFill="1" applyAlignment="1" applyProtection="1"/>
    <xf numFmtId="0" fontId="19" fillId="0" borderId="0" xfId="2" applyNumberFormat="1" applyFont="1" applyFill="1" applyAlignment="1" applyProtection="1">
      <alignment horizontal="center"/>
    </xf>
    <xf numFmtId="0" fontId="20" fillId="0" borderId="0" xfId="1" applyFont="1"/>
    <xf numFmtId="0" fontId="20" fillId="0" borderId="0" xfId="1" applyFont="1" applyAlignment="1">
      <alignment horizontal="center" vertical="center"/>
    </xf>
    <xf numFmtId="0" fontId="21" fillId="0" borderId="0" xfId="2" applyNumberFormat="1" applyFont="1" applyFill="1" applyAlignment="1" applyProtection="1"/>
    <xf numFmtId="0" fontId="21" fillId="0" borderId="0" xfId="2" applyNumberFormat="1" applyFont="1" applyFill="1" applyAlignment="1" applyProtection="1">
      <alignment horizontal="center"/>
    </xf>
    <xf numFmtId="0" fontId="22" fillId="0" borderId="0" xfId="1" applyFont="1" applyAlignment="1">
      <alignment horizontal="center" vertical="center"/>
    </xf>
    <xf numFmtId="0" fontId="23" fillId="0" borderId="0" xfId="2" applyNumberFormat="1" applyFont="1" applyFill="1" applyAlignment="1" applyProtection="1">
      <alignment vertical="center"/>
    </xf>
    <xf numFmtId="0" fontId="23" fillId="0" borderId="0" xfId="2" applyNumberFormat="1" applyFont="1" applyFill="1" applyAlignment="1" applyProtection="1">
      <alignment horizontal="left" vertical="center"/>
    </xf>
    <xf numFmtId="0" fontId="25" fillId="0" borderId="0" xfId="3" applyFont="1"/>
    <xf numFmtId="0" fontId="25" fillId="0" borderId="0" xfId="3" applyFont="1" applyAlignment="1">
      <alignment horizontal="center" vertical="center"/>
    </xf>
    <xf numFmtId="165" fontId="25" fillId="0" borderId="0" xfId="4" applyNumberFormat="1" applyFont="1" applyBorder="1" applyAlignment="1"/>
    <xf numFmtId="0" fontId="25" fillId="0" borderId="0" xfId="4" applyFont="1" applyBorder="1" applyAlignment="1"/>
    <xf numFmtId="0" fontId="25" fillId="0" borderId="0" xfId="4" applyFont="1" applyBorder="1" applyAlignment="1">
      <alignment horizontal="left"/>
    </xf>
    <xf numFmtId="0" fontId="19" fillId="0" borderId="0" xfId="3" applyNumberFormat="1" applyFont="1" applyBorder="1" applyAlignment="1"/>
    <xf numFmtId="0" fontId="26" fillId="0" borderId="10" xfId="3" applyFont="1" applyBorder="1" applyAlignment="1">
      <alignment horizontal="center" vertical="center"/>
    </xf>
    <xf numFmtId="166" fontId="27" fillId="0" borderId="10" xfId="3" applyNumberFormat="1" applyFont="1" applyBorder="1" applyAlignment="1">
      <alignment horizontal="right" vertical="center"/>
    </xf>
    <xf numFmtId="166" fontId="27" fillId="0" borderId="10" xfId="3" applyNumberFormat="1" applyFont="1" applyBorder="1" applyAlignment="1">
      <alignment horizontal="right" vertical="center" wrapText="1"/>
    </xf>
    <xf numFmtId="0" fontId="27" fillId="0" borderId="10" xfId="3" applyNumberFormat="1" applyFont="1" applyBorder="1" applyAlignment="1">
      <alignment horizontal="left" vertical="center"/>
    </xf>
    <xf numFmtId="0" fontId="25" fillId="0" borderId="10" xfId="3" applyFont="1" applyBorder="1" applyAlignment="1">
      <alignment horizontal="center" vertical="center"/>
    </xf>
    <xf numFmtId="166" fontId="19" fillId="0" borderId="10" xfId="3" applyNumberFormat="1" applyFont="1" applyBorder="1" applyAlignment="1">
      <alignment horizontal="right" vertical="center" wrapText="1"/>
    </xf>
    <xf numFmtId="0" fontId="19" fillId="0" borderId="10" xfId="3" applyNumberFormat="1" applyFont="1" applyBorder="1" applyAlignment="1">
      <alignment horizontal="center" vertical="center" wrapText="1"/>
    </xf>
    <xf numFmtId="0" fontId="19" fillId="0" borderId="10" xfId="3" applyNumberFormat="1" applyFont="1" applyBorder="1" applyAlignment="1">
      <alignment horizontal="left" vertical="center" wrapText="1"/>
    </xf>
    <xf numFmtId="0" fontId="27" fillId="0" borderId="10" xfId="3" applyNumberFormat="1" applyFont="1" applyBorder="1" applyAlignment="1">
      <alignment horizontal="center" vertical="center" wrapText="1"/>
    </xf>
    <xf numFmtId="0" fontId="27" fillId="0" borderId="10" xfId="3" applyNumberFormat="1" applyFont="1" applyBorder="1" applyAlignment="1">
      <alignment horizontal="left" vertical="center" wrapText="1"/>
    </xf>
    <xf numFmtId="0" fontId="25" fillId="0" borderId="0" xfId="3" applyFont="1" applyFill="1"/>
    <xf numFmtId="166" fontId="19" fillId="0" borderId="10" xfId="3" applyNumberFormat="1" applyFont="1" applyFill="1" applyBorder="1" applyAlignment="1">
      <alignment horizontal="right" vertical="center" wrapText="1"/>
    </xf>
    <xf numFmtId="0" fontId="19" fillId="0" borderId="10" xfId="3" applyNumberFormat="1" applyFont="1" applyFill="1" applyBorder="1" applyAlignment="1">
      <alignment horizontal="center" vertical="center" wrapText="1"/>
    </xf>
    <xf numFmtId="0" fontId="19" fillId="0" borderId="10" xfId="3" applyNumberFormat="1" applyFont="1" applyFill="1" applyBorder="1" applyAlignment="1">
      <alignment horizontal="left" vertical="center" wrapText="1"/>
    </xf>
    <xf numFmtId="166" fontId="27" fillId="0" borderId="10" xfId="3" applyNumberFormat="1" applyFont="1" applyFill="1" applyBorder="1" applyAlignment="1">
      <alignment horizontal="right" vertical="center" wrapText="1"/>
    </xf>
    <xf numFmtId="0" fontId="27" fillId="0" borderId="10" xfId="3" applyNumberFormat="1" applyFont="1" applyFill="1" applyBorder="1" applyAlignment="1">
      <alignment horizontal="center" vertical="center" wrapText="1"/>
    </xf>
    <xf numFmtId="0" fontId="27" fillId="0" borderId="10" xfId="3" applyNumberFormat="1" applyFont="1" applyFill="1" applyBorder="1" applyAlignment="1">
      <alignment horizontal="left" vertical="center" wrapText="1"/>
    </xf>
    <xf numFmtId="0" fontId="27" fillId="0" borderId="10" xfId="3" applyNumberFormat="1" applyFont="1" applyBorder="1" applyAlignment="1">
      <alignment horizontal="center" vertical="center" wrapText="1"/>
    </xf>
    <xf numFmtId="49" fontId="26" fillId="0" borderId="10" xfId="3" applyNumberFormat="1" applyFont="1" applyBorder="1" applyAlignment="1">
      <alignment horizontal="center" vertical="center" wrapText="1"/>
    </xf>
    <xf numFmtId="0" fontId="28" fillId="0" borderId="0" xfId="2" applyNumberFormat="1" applyFont="1" applyFill="1" applyBorder="1" applyAlignment="1" applyProtection="1">
      <alignment horizontal="center" vertical="center" wrapText="1"/>
    </xf>
  </cellXfs>
  <cellStyles count="259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Акцент1 2" xfId="11"/>
    <cellStyle name="20% - Акцент1 3" xfId="12"/>
    <cellStyle name="20% - Акцент1 4" xfId="13"/>
    <cellStyle name="20% - Акцент1 5" xfId="14"/>
    <cellStyle name="20% - Акцент2 2" xfId="15"/>
    <cellStyle name="20% - Акцент2 3" xfId="16"/>
    <cellStyle name="20% - Акцент2 4" xfId="17"/>
    <cellStyle name="20% - Акцент2 5" xfId="18"/>
    <cellStyle name="20% - Акцент3 2" xfId="19"/>
    <cellStyle name="20% - Акцент3 3" xfId="20"/>
    <cellStyle name="20% - Акцент3 4" xfId="21"/>
    <cellStyle name="20% - Акцент3 5" xfId="22"/>
    <cellStyle name="20% - Акцент4 2" xfId="23"/>
    <cellStyle name="20% - Акцент4 3" xfId="24"/>
    <cellStyle name="20% - Акцент4 4" xfId="25"/>
    <cellStyle name="20% - Акцент4 5" xfId="26"/>
    <cellStyle name="20% - Акцент5 2" xfId="27"/>
    <cellStyle name="20% - Акцент5 3" xfId="28"/>
    <cellStyle name="20% - Акцент5 4" xfId="29"/>
    <cellStyle name="20% - Акцент5 5" xfId="30"/>
    <cellStyle name="20% - Акцент6 2" xfId="31"/>
    <cellStyle name="20% - Акцент6 3" xfId="32"/>
    <cellStyle name="20% - Акцент6 4" xfId="33"/>
    <cellStyle name="20% - Акцент6 5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40% - Акцент1 2" xfId="41"/>
    <cellStyle name="40% - Акцент1 3" xfId="42"/>
    <cellStyle name="40% - Акцент1 4" xfId="43"/>
    <cellStyle name="40% - Акцент1 5" xfId="44"/>
    <cellStyle name="40% - Акцент2 2" xfId="45"/>
    <cellStyle name="40% - Акцент2 3" xfId="46"/>
    <cellStyle name="40% - Акцент2 4" xfId="47"/>
    <cellStyle name="40% - Акцент2 5" xfId="48"/>
    <cellStyle name="40% - Акцент3 2" xfId="49"/>
    <cellStyle name="40% - Акцент3 3" xfId="50"/>
    <cellStyle name="40% - Акцент3 4" xfId="51"/>
    <cellStyle name="40% - Акцент3 5" xfId="52"/>
    <cellStyle name="40% - Акцент4 2" xfId="53"/>
    <cellStyle name="40% - Акцент4 3" xfId="54"/>
    <cellStyle name="40% - Акцент4 4" xfId="55"/>
    <cellStyle name="40% - Акцент4 5" xfId="56"/>
    <cellStyle name="40% - Акцент5 2" xfId="57"/>
    <cellStyle name="40% - Акцент5 3" xfId="58"/>
    <cellStyle name="40% - Акцент5 4" xfId="59"/>
    <cellStyle name="40% - Акцент5 5" xfId="60"/>
    <cellStyle name="40% - Акцент6 2" xfId="61"/>
    <cellStyle name="40% - Акцент6 3" xfId="62"/>
    <cellStyle name="40% - Акцент6 4" xfId="63"/>
    <cellStyle name="40% - Акцент6 5" xfId="64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60% - Акцент1 2" xfId="71"/>
    <cellStyle name="60% - Акцент1 3" xfId="72"/>
    <cellStyle name="60% - Акцент1 4" xfId="73"/>
    <cellStyle name="60% - Акцент1 5" xfId="74"/>
    <cellStyle name="60% - Акцент2 2" xfId="75"/>
    <cellStyle name="60% - Акцент2 3" xfId="76"/>
    <cellStyle name="60% - Акцент2 4" xfId="77"/>
    <cellStyle name="60% - Акцент2 5" xfId="78"/>
    <cellStyle name="60% - Акцент3 2" xfId="79"/>
    <cellStyle name="60% - Акцент3 3" xfId="80"/>
    <cellStyle name="60% - Акцент3 4" xfId="81"/>
    <cellStyle name="60% - Акцент3 5" xfId="82"/>
    <cellStyle name="60% - Акцент4 2" xfId="83"/>
    <cellStyle name="60% - Акцент4 3" xfId="84"/>
    <cellStyle name="60% - Акцент4 4" xfId="85"/>
    <cellStyle name="60% - Акцент4 5" xfId="86"/>
    <cellStyle name="60% - Акцент5 2" xfId="87"/>
    <cellStyle name="60% - Акцент5 3" xfId="88"/>
    <cellStyle name="60% - Акцент5 4" xfId="89"/>
    <cellStyle name="60% - Акцент5 5" xfId="90"/>
    <cellStyle name="60% - Акцент6 2" xfId="91"/>
    <cellStyle name="60% - Акцент6 3" xfId="92"/>
    <cellStyle name="60% - Акцент6 4" xfId="93"/>
    <cellStyle name="60% - Акцент6 5" xfId="94"/>
    <cellStyle name="Accent1" xfId="95"/>
    <cellStyle name="Accent2" xfId="96"/>
    <cellStyle name="Accent3" xfId="97"/>
    <cellStyle name="Accent4" xfId="98"/>
    <cellStyle name="Accent5" xfId="99"/>
    <cellStyle name="Accent6" xfId="100"/>
    <cellStyle name="Bad" xfId="101"/>
    <cellStyle name="Calculation" xfId="102"/>
    <cellStyle name="Check Cell" xfId="103"/>
    <cellStyle name="Explanatory Text" xfId="104"/>
    <cellStyle name="Good" xfId="105"/>
    <cellStyle name="Heading 1" xfId="106"/>
    <cellStyle name="Heading 2" xfId="107"/>
    <cellStyle name="Heading 3" xfId="108"/>
    <cellStyle name="Heading 4" xfId="109"/>
    <cellStyle name="Input" xfId="110"/>
    <cellStyle name="Linked Cell" xfId="111"/>
    <cellStyle name="Neutral" xfId="112"/>
    <cellStyle name="Note" xfId="113"/>
    <cellStyle name="Note 2" xfId="114"/>
    <cellStyle name="Note 2 2" xfId="115"/>
    <cellStyle name="Note 2 2 2" xfId="116"/>
    <cellStyle name="Note 2 3" xfId="117"/>
    <cellStyle name="Note 3" xfId="118"/>
    <cellStyle name="Note 3 2" xfId="119"/>
    <cellStyle name="Output" xfId="120"/>
    <cellStyle name="Title" xfId="121"/>
    <cellStyle name="Total" xfId="122"/>
    <cellStyle name="Warning Text" xfId="123"/>
    <cellStyle name="Акцент1 2" xfId="124"/>
    <cellStyle name="Акцент1 3" xfId="125"/>
    <cellStyle name="Акцент1 4" xfId="126"/>
    <cellStyle name="Акцент1 5" xfId="127"/>
    <cellStyle name="Акцент2 2" xfId="128"/>
    <cellStyle name="Акцент2 3" xfId="129"/>
    <cellStyle name="Акцент2 4" xfId="130"/>
    <cellStyle name="Акцент2 5" xfId="131"/>
    <cellStyle name="Акцент3 2" xfId="132"/>
    <cellStyle name="Акцент3 3" xfId="133"/>
    <cellStyle name="Акцент3 4" xfId="134"/>
    <cellStyle name="Акцент3 5" xfId="135"/>
    <cellStyle name="Акцент4 2" xfId="136"/>
    <cellStyle name="Акцент4 3" xfId="137"/>
    <cellStyle name="Акцент4 4" xfId="138"/>
    <cellStyle name="Акцент4 5" xfId="139"/>
    <cellStyle name="Акцент5 2" xfId="140"/>
    <cellStyle name="Акцент5 3" xfId="141"/>
    <cellStyle name="Акцент5 4" xfId="142"/>
    <cellStyle name="Акцент5 5" xfId="143"/>
    <cellStyle name="Акцент6 2" xfId="144"/>
    <cellStyle name="Акцент6 3" xfId="145"/>
    <cellStyle name="Акцент6 4" xfId="146"/>
    <cellStyle name="Акцент6 5" xfId="147"/>
    <cellStyle name="Ввод  2" xfId="148"/>
    <cellStyle name="Ввод  3" xfId="149"/>
    <cellStyle name="Ввод  4" xfId="150"/>
    <cellStyle name="Ввод  5" xfId="151"/>
    <cellStyle name="Вывод 2" xfId="152"/>
    <cellStyle name="Вывод 3" xfId="153"/>
    <cellStyle name="Вывод 4" xfId="154"/>
    <cellStyle name="Вывод 5" xfId="155"/>
    <cellStyle name="Вычисление 2" xfId="156"/>
    <cellStyle name="Вычисление 3" xfId="157"/>
    <cellStyle name="Вычисление 4" xfId="158"/>
    <cellStyle name="Вычисление 5" xfId="159"/>
    <cellStyle name="Заголовок 1 2" xfId="160"/>
    <cellStyle name="Заголовок 1 3" xfId="161"/>
    <cellStyle name="Заголовок 1 4" xfId="162"/>
    <cellStyle name="Заголовок 1 5" xfId="163"/>
    <cellStyle name="Заголовок 2 2" xfId="164"/>
    <cellStyle name="Заголовок 2 3" xfId="165"/>
    <cellStyle name="Заголовок 2 4" xfId="166"/>
    <cellStyle name="Заголовок 2 5" xfId="167"/>
    <cellStyle name="Заголовок 3 2" xfId="168"/>
    <cellStyle name="Заголовок 3 3" xfId="169"/>
    <cellStyle name="Заголовок 3 4" xfId="170"/>
    <cellStyle name="Заголовок 3 5" xfId="171"/>
    <cellStyle name="Заголовок 4 2" xfId="172"/>
    <cellStyle name="Заголовок 4 3" xfId="173"/>
    <cellStyle name="Заголовок 4 4" xfId="174"/>
    <cellStyle name="Заголовок 4 5" xfId="175"/>
    <cellStyle name="Итог 2" xfId="176"/>
    <cellStyle name="Итог 3" xfId="177"/>
    <cellStyle name="Итог 4" xfId="178"/>
    <cellStyle name="Итог 5" xfId="179"/>
    <cellStyle name="Контрольная ячейка 2" xfId="180"/>
    <cellStyle name="Контрольная ячейка 3" xfId="181"/>
    <cellStyle name="Контрольная ячейка 4" xfId="182"/>
    <cellStyle name="Контрольная ячейка 5" xfId="183"/>
    <cellStyle name="Название 2" xfId="184"/>
    <cellStyle name="Название 3" xfId="185"/>
    <cellStyle name="Название 4" xfId="186"/>
    <cellStyle name="Название 5" xfId="187"/>
    <cellStyle name="Нейтральный 2" xfId="188"/>
    <cellStyle name="Нейтральный 3" xfId="189"/>
    <cellStyle name="Нейтральный 4" xfId="190"/>
    <cellStyle name="Нейтральный 5" xfId="191"/>
    <cellStyle name="Обычный" xfId="0" builtinId="0"/>
    <cellStyle name="Обычный 10" xfId="192"/>
    <cellStyle name="Обычный 10 2" xfId="193"/>
    <cellStyle name="Обычный 10 3" xfId="194"/>
    <cellStyle name="Обычный 11" xfId="195"/>
    <cellStyle name="Обычный 12" xfId="2"/>
    <cellStyle name="Обычный 13" xfId="196"/>
    <cellStyle name="Обычный 14" xfId="197"/>
    <cellStyle name="Обычный 15" xfId="198"/>
    <cellStyle name="Обычный 15 2" xfId="4"/>
    <cellStyle name="Обычный 16" xfId="3"/>
    <cellStyle name="Обычный 17" xfId="199"/>
    <cellStyle name="Обычный 18" xfId="200"/>
    <cellStyle name="Обычный 2" xfId="1"/>
    <cellStyle name="Обычный 2 2" xfId="201"/>
    <cellStyle name="Обычный 2 2 2" xfId="202"/>
    <cellStyle name="Обычный 2 2 2 2" xfId="203"/>
    <cellStyle name="Обычный 2 2 3" xfId="204"/>
    <cellStyle name="Обычный 2 2 4" xfId="205"/>
    <cellStyle name="Обычный 2 2 4 2" xfId="206"/>
    <cellStyle name="Обычный 2 2 5" xfId="207"/>
    <cellStyle name="Обычный 2 2 5 2" xfId="208"/>
    <cellStyle name="Обычный 2 3" xfId="209"/>
    <cellStyle name="Обычный 3" xfId="210"/>
    <cellStyle name="Обычный 3 2" xfId="211"/>
    <cellStyle name="Обычный 3 2 2" xfId="212"/>
    <cellStyle name="Обычный 4" xfId="213"/>
    <cellStyle name="Обычный 4 2" xfId="214"/>
    <cellStyle name="Обычный 5" xfId="215"/>
    <cellStyle name="Обычный 5 2" xfId="216"/>
    <cellStyle name="Обычный 5 2 2" xfId="217"/>
    <cellStyle name="Обычный 5 2 3" xfId="218"/>
    <cellStyle name="Обычный 6" xfId="219"/>
    <cellStyle name="Обычный 6 2" xfId="220"/>
    <cellStyle name="Обычный 6 2 2" xfId="221"/>
    <cellStyle name="Обычный 7" xfId="222"/>
    <cellStyle name="Обычный 7 2" xfId="223"/>
    <cellStyle name="Обычный 7 2 2" xfId="224"/>
    <cellStyle name="Обычный 8" xfId="225"/>
    <cellStyle name="Обычный 9" xfId="226"/>
    <cellStyle name="Обычный 9 2" xfId="227"/>
    <cellStyle name="Плохой 2" xfId="228"/>
    <cellStyle name="Плохой 3" xfId="229"/>
    <cellStyle name="Плохой 4" xfId="230"/>
    <cellStyle name="Плохой 5" xfId="231"/>
    <cellStyle name="Пояснение 2" xfId="232"/>
    <cellStyle name="Пояснение 3" xfId="233"/>
    <cellStyle name="Пояснение 4" xfId="234"/>
    <cellStyle name="Пояснение 5" xfId="235"/>
    <cellStyle name="Примечание 2" xfId="236"/>
    <cellStyle name="Примечание 3" xfId="237"/>
    <cellStyle name="Примечание 4" xfId="238"/>
    <cellStyle name="Примечание 5" xfId="239"/>
    <cellStyle name="Связанная ячейка 2" xfId="240"/>
    <cellStyle name="Связанная ячейка 3" xfId="241"/>
    <cellStyle name="Связанная ячейка 4" xfId="242"/>
    <cellStyle name="Связанная ячейка 5" xfId="243"/>
    <cellStyle name="Текст предупреждения 2" xfId="244"/>
    <cellStyle name="Текст предупреждения 3" xfId="245"/>
    <cellStyle name="Текст предупреждения 4" xfId="246"/>
    <cellStyle name="Текст предупреждения 5" xfId="247"/>
    <cellStyle name="Тысячи [0]_Лист1" xfId="248"/>
    <cellStyle name="Тысячи_Лист1" xfId="249"/>
    <cellStyle name="Финансовый 2" xfId="250"/>
    <cellStyle name="Финансовый 3" xfId="251"/>
    <cellStyle name="Финансовый 4" xfId="252"/>
    <cellStyle name="Финансовый 5" xfId="253"/>
    <cellStyle name="Финансовый 5 2" xfId="254"/>
    <cellStyle name="Хороший 2" xfId="255"/>
    <cellStyle name="Хороший 3" xfId="256"/>
    <cellStyle name="Хороший 4" xfId="257"/>
    <cellStyle name="Хороший 5" xfId="25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7"/>
  <sheetViews>
    <sheetView tabSelected="1" zoomScaleNormal="100" workbookViewId="0">
      <pane ySplit="4" topLeftCell="A94" activePane="bottomLeft" state="frozen"/>
      <selection pane="bottomLeft" activeCell="A106" sqref="A106"/>
    </sheetView>
  </sheetViews>
  <sheetFormatPr defaultColWidth="24.7109375" defaultRowHeight="12.75" outlineLevelRow="1"/>
  <cols>
    <col min="1" max="1" width="21" style="11" bestFit="1" customWidth="1"/>
    <col min="2" max="2" width="47.5703125" style="1" customWidth="1"/>
    <col min="3" max="3" width="16.85546875" style="1" customWidth="1"/>
    <col min="4" max="4" width="17.140625" style="1" customWidth="1"/>
    <col min="5" max="5" width="11" style="1" customWidth="1"/>
    <col min="6" max="16384" width="24.7109375" style="1"/>
  </cols>
  <sheetData>
    <row r="1" spans="1:5" ht="39.6" customHeight="1">
      <c r="A1" s="53" t="s">
        <v>197</v>
      </c>
      <c r="B1" s="54"/>
      <c r="C1" s="54"/>
      <c r="D1" s="54"/>
      <c r="E1" s="55"/>
    </row>
    <row r="2" spans="1:5" ht="24.75" customHeight="1">
      <c r="A2" s="10"/>
      <c r="B2" s="3"/>
      <c r="C2" s="3"/>
      <c r="D2" s="3"/>
      <c r="E2" s="4"/>
    </row>
    <row r="3" spans="1:5" ht="27.75" customHeight="1">
      <c r="A3" s="14" t="s">
        <v>10</v>
      </c>
      <c r="B3" s="14" t="s">
        <v>11</v>
      </c>
      <c r="C3" s="14" t="s">
        <v>198</v>
      </c>
      <c r="D3" s="14" t="s">
        <v>199</v>
      </c>
      <c r="E3" s="14" t="s">
        <v>4</v>
      </c>
    </row>
    <row r="4" spans="1:5" ht="28.5" customHeight="1">
      <c r="A4" s="46" t="s">
        <v>13</v>
      </c>
      <c r="B4" s="47" t="s">
        <v>26</v>
      </c>
      <c r="C4" s="48">
        <f>SUM(C5,C7,C9,C14,C19,C22,C23,C38,C40,C46,C54,C88)</f>
        <v>8259182.5999999996</v>
      </c>
      <c r="D4" s="48">
        <f>SUM(D5,D7,D9,D14,D19,D22,D23,D38,D40,D46,D54,D88)</f>
        <v>8379789.8999999994</v>
      </c>
      <c r="E4" s="49">
        <f>D4/C4*100</f>
        <v>101.4602813116155</v>
      </c>
    </row>
    <row r="5" spans="1:5" s="2" customFormat="1" ht="22.5" customHeight="1">
      <c r="A5" s="32" t="s">
        <v>14</v>
      </c>
      <c r="B5" s="33" t="s">
        <v>27</v>
      </c>
      <c r="C5" s="35">
        <f>C6</f>
        <v>2127760.2999999998</v>
      </c>
      <c r="D5" s="35">
        <f>D6</f>
        <v>2127760.2999999998</v>
      </c>
      <c r="E5" s="34">
        <f t="shared" ref="E5:E103" si="0">D5/C5*100</f>
        <v>100</v>
      </c>
    </row>
    <row r="6" spans="1:5" ht="25.5" customHeight="1">
      <c r="A6" s="26" t="s">
        <v>15</v>
      </c>
      <c r="B6" s="27" t="s">
        <v>16</v>
      </c>
      <c r="C6" s="28">
        <v>2127760.2999999998</v>
      </c>
      <c r="D6" s="28">
        <v>2127760.2999999998</v>
      </c>
      <c r="E6" s="28">
        <f t="shared" si="0"/>
        <v>100</v>
      </c>
    </row>
    <row r="7" spans="1:5" s="2" customFormat="1" ht="25.5">
      <c r="A7" s="29" t="s">
        <v>43</v>
      </c>
      <c r="B7" s="30" t="s">
        <v>28</v>
      </c>
      <c r="C7" s="35">
        <f>C8</f>
        <v>49649</v>
      </c>
      <c r="D7" s="35">
        <f>D8</f>
        <v>49649</v>
      </c>
      <c r="E7" s="31">
        <f t="shared" si="0"/>
        <v>100</v>
      </c>
    </row>
    <row r="8" spans="1:5" ht="24.75" customHeight="1">
      <c r="A8" s="26" t="s">
        <v>44</v>
      </c>
      <c r="B8" s="27" t="s">
        <v>29</v>
      </c>
      <c r="C8" s="28">
        <v>49649</v>
      </c>
      <c r="D8" s="28">
        <v>49649</v>
      </c>
      <c r="E8" s="28">
        <f t="shared" si="0"/>
        <v>100</v>
      </c>
    </row>
    <row r="9" spans="1:5" s="2" customFormat="1" ht="29.25" customHeight="1">
      <c r="A9" s="29" t="s">
        <v>45</v>
      </c>
      <c r="B9" s="30" t="s">
        <v>30</v>
      </c>
      <c r="C9" s="35">
        <f>SUM(C10:C13)</f>
        <v>2199044</v>
      </c>
      <c r="D9" s="35">
        <f>SUM(D10:D13)</f>
        <v>2199044</v>
      </c>
      <c r="E9" s="31">
        <f t="shared" si="0"/>
        <v>100</v>
      </c>
    </row>
    <row r="10" spans="1:5" ht="25.5">
      <c r="A10" s="19" t="s">
        <v>81</v>
      </c>
      <c r="B10" s="24" t="s">
        <v>19</v>
      </c>
      <c r="C10" s="21">
        <v>2027248</v>
      </c>
      <c r="D10" s="21">
        <v>2027248</v>
      </c>
      <c r="E10" s="21">
        <f t="shared" si="0"/>
        <v>100</v>
      </c>
    </row>
    <row r="11" spans="1:5" ht="25.5" hidden="1" outlineLevel="1">
      <c r="A11" s="12" t="s">
        <v>5</v>
      </c>
      <c r="B11" s="7" t="s">
        <v>31</v>
      </c>
      <c r="C11" s="9">
        <v>0</v>
      </c>
      <c r="D11" s="9">
        <v>0</v>
      </c>
      <c r="E11" s="9" t="e">
        <f t="shared" si="0"/>
        <v>#DIV/0!</v>
      </c>
    </row>
    <row r="12" spans="1:5" ht="22.5" customHeight="1" collapsed="1">
      <c r="A12" s="12" t="s">
        <v>6</v>
      </c>
      <c r="B12" s="7" t="s">
        <v>17</v>
      </c>
      <c r="C12" s="9">
        <v>410</v>
      </c>
      <c r="D12" s="9">
        <v>410</v>
      </c>
      <c r="E12" s="9">
        <f t="shared" si="0"/>
        <v>100</v>
      </c>
    </row>
    <row r="13" spans="1:5" ht="25.5">
      <c r="A13" s="15" t="s">
        <v>20</v>
      </c>
      <c r="B13" s="16" t="s">
        <v>21</v>
      </c>
      <c r="C13" s="17">
        <v>171386</v>
      </c>
      <c r="D13" s="17">
        <v>171386</v>
      </c>
      <c r="E13" s="17">
        <f t="shared" si="0"/>
        <v>100</v>
      </c>
    </row>
    <row r="14" spans="1:5" ht="24.75" customHeight="1">
      <c r="A14" s="29" t="s">
        <v>46</v>
      </c>
      <c r="B14" s="30" t="s">
        <v>40</v>
      </c>
      <c r="C14" s="35">
        <f>SUM(C15:C16)</f>
        <v>2198243</v>
      </c>
      <c r="D14" s="35">
        <f>SUM(D15:D16)</f>
        <v>2308243</v>
      </c>
      <c r="E14" s="31">
        <f t="shared" si="0"/>
        <v>105.00399637346736</v>
      </c>
    </row>
    <row r="15" spans="1:5" ht="17.25" customHeight="1">
      <c r="A15" s="19" t="s">
        <v>47</v>
      </c>
      <c r="B15" s="24" t="s">
        <v>42</v>
      </c>
      <c r="C15" s="21">
        <v>370097</v>
      </c>
      <c r="D15" s="21">
        <v>430097</v>
      </c>
      <c r="E15" s="21">
        <f t="shared" si="0"/>
        <v>116.21196605214308</v>
      </c>
    </row>
    <row r="16" spans="1:5" ht="18" customHeight="1">
      <c r="A16" s="15" t="s">
        <v>48</v>
      </c>
      <c r="B16" s="16" t="s">
        <v>41</v>
      </c>
      <c r="C16" s="17">
        <f>SUM(C17:C18)</f>
        <v>1828146</v>
      </c>
      <c r="D16" s="17">
        <f>SUM(D17:D18)</f>
        <v>1878146</v>
      </c>
      <c r="E16" s="17">
        <f t="shared" si="0"/>
        <v>102.73501131747682</v>
      </c>
    </row>
    <row r="17" spans="1:5" ht="18.75" customHeight="1">
      <c r="A17" s="12" t="s">
        <v>159</v>
      </c>
      <c r="B17" s="5" t="s">
        <v>160</v>
      </c>
      <c r="C17" s="6">
        <v>1403935</v>
      </c>
      <c r="D17" s="6">
        <v>1453935</v>
      </c>
      <c r="E17" s="6">
        <f t="shared" si="0"/>
        <v>103.56141844173699</v>
      </c>
    </row>
    <row r="18" spans="1:5" ht="18.75" customHeight="1">
      <c r="A18" s="12" t="s">
        <v>161</v>
      </c>
      <c r="B18" s="5" t="s">
        <v>162</v>
      </c>
      <c r="C18" s="6">
        <v>424211</v>
      </c>
      <c r="D18" s="6">
        <v>424211</v>
      </c>
      <c r="E18" s="6">
        <f t="shared" si="0"/>
        <v>100</v>
      </c>
    </row>
    <row r="19" spans="1:5" s="2" customFormat="1" ht="23.25" customHeight="1">
      <c r="A19" s="29" t="s">
        <v>7</v>
      </c>
      <c r="B19" s="30" t="s">
        <v>32</v>
      </c>
      <c r="C19" s="35">
        <f>SUM(C20:C21)</f>
        <v>46305</v>
      </c>
      <c r="D19" s="35">
        <f>SUM(D20:D21)</f>
        <v>46305</v>
      </c>
      <c r="E19" s="31">
        <f t="shared" si="0"/>
        <v>100</v>
      </c>
    </row>
    <row r="20" spans="1:5" ht="51">
      <c r="A20" s="19" t="s">
        <v>82</v>
      </c>
      <c r="B20" s="24" t="s">
        <v>33</v>
      </c>
      <c r="C20" s="21">
        <v>45905</v>
      </c>
      <c r="D20" s="21">
        <v>45905</v>
      </c>
      <c r="E20" s="21">
        <f t="shared" si="0"/>
        <v>100</v>
      </c>
    </row>
    <row r="21" spans="1:5" ht="27.75" customHeight="1">
      <c r="A21" s="15" t="s">
        <v>8</v>
      </c>
      <c r="B21" s="16" t="s">
        <v>34</v>
      </c>
      <c r="C21" s="17">
        <v>400</v>
      </c>
      <c r="D21" s="17">
        <v>400</v>
      </c>
      <c r="E21" s="17">
        <f t="shared" si="0"/>
        <v>100</v>
      </c>
    </row>
    <row r="22" spans="1:5" ht="45" hidden="1" customHeight="1" outlineLevel="1">
      <c r="A22" s="29" t="s">
        <v>166</v>
      </c>
      <c r="B22" s="30" t="s">
        <v>167</v>
      </c>
      <c r="C22" s="35"/>
      <c r="D22" s="35"/>
      <c r="E22" s="31" t="s">
        <v>158</v>
      </c>
    </row>
    <row r="23" spans="1:5" s="2" customFormat="1" ht="38.25" collapsed="1">
      <c r="A23" s="29" t="s">
        <v>83</v>
      </c>
      <c r="B23" s="30" t="s">
        <v>35</v>
      </c>
      <c r="C23" s="35">
        <f>SUM(C24:C32,C35)</f>
        <v>903542.3</v>
      </c>
      <c r="D23" s="35">
        <f>SUM(D24:D32,D35)</f>
        <v>903542.3</v>
      </c>
      <c r="E23" s="31">
        <f t="shared" si="0"/>
        <v>100</v>
      </c>
    </row>
    <row r="24" spans="1:5" s="2" customFormat="1" ht="51" hidden="1" outlineLevel="1">
      <c r="A24" s="19" t="s">
        <v>69</v>
      </c>
      <c r="B24" s="24" t="s">
        <v>70</v>
      </c>
      <c r="C24" s="21">
        <v>0</v>
      </c>
      <c r="D24" s="21">
        <v>0</v>
      </c>
      <c r="E24" s="21" t="e">
        <f t="shared" si="0"/>
        <v>#DIV/0!</v>
      </c>
    </row>
    <row r="25" spans="1:5" ht="76.5" collapsed="1">
      <c r="A25" s="19" t="s">
        <v>84</v>
      </c>
      <c r="B25" s="24" t="s">
        <v>62</v>
      </c>
      <c r="C25" s="21">
        <v>699500</v>
      </c>
      <c r="D25" s="21">
        <v>699500</v>
      </c>
      <c r="E25" s="21">
        <f t="shared" si="0"/>
        <v>100</v>
      </c>
    </row>
    <row r="26" spans="1:5" ht="76.5">
      <c r="A26" s="12" t="s">
        <v>85</v>
      </c>
      <c r="B26" s="7" t="s">
        <v>63</v>
      </c>
      <c r="C26" s="9">
        <v>29000</v>
      </c>
      <c r="D26" s="9">
        <v>29000</v>
      </c>
      <c r="E26" s="9">
        <f t="shared" si="0"/>
        <v>100</v>
      </c>
    </row>
    <row r="27" spans="1:5" ht="38.25">
      <c r="A27" s="12" t="s">
        <v>86</v>
      </c>
      <c r="B27" s="7" t="s">
        <v>52</v>
      </c>
      <c r="C27" s="9">
        <v>90400</v>
      </c>
      <c r="D27" s="9">
        <v>90400</v>
      </c>
      <c r="E27" s="9">
        <f t="shared" si="0"/>
        <v>100</v>
      </c>
    </row>
    <row r="28" spans="1:5" ht="63.75">
      <c r="A28" s="12" t="s">
        <v>87</v>
      </c>
      <c r="B28" s="7" t="s">
        <v>64</v>
      </c>
      <c r="C28" s="9">
        <v>800</v>
      </c>
      <c r="D28" s="9">
        <v>800</v>
      </c>
      <c r="E28" s="9">
        <f t="shared" si="0"/>
        <v>100</v>
      </c>
    </row>
    <row r="29" spans="1:5" ht="89.25">
      <c r="A29" s="12" t="s">
        <v>98</v>
      </c>
      <c r="B29" s="7" t="s">
        <v>99</v>
      </c>
      <c r="C29" s="9">
        <v>100</v>
      </c>
      <c r="D29" s="9">
        <v>100</v>
      </c>
      <c r="E29" s="9">
        <f t="shared" si="0"/>
        <v>100</v>
      </c>
    </row>
    <row r="30" spans="1:5" ht="144" customHeight="1">
      <c r="A30" s="12" t="s">
        <v>168</v>
      </c>
      <c r="B30" s="7" t="s">
        <v>169</v>
      </c>
      <c r="C30" s="9">
        <v>54</v>
      </c>
      <c r="D30" s="9">
        <v>54</v>
      </c>
      <c r="E30" s="9">
        <f t="shared" si="0"/>
        <v>100</v>
      </c>
    </row>
    <row r="31" spans="1:5" ht="41.25" customHeight="1">
      <c r="A31" s="12" t="s">
        <v>88</v>
      </c>
      <c r="B31" s="7" t="s">
        <v>53</v>
      </c>
      <c r="C31" s="9">
        <v>92.4</v>
      </c>
      <c r="D31" s="9">
        <v>92.4</v>
      </c>
      <c r="E31" s="9">
        <f t="shared" si="0"/>
        <v>100</v>
      </c>
    </row>
    <row r="32" spans="1:5" ht="76.5">
      <c r="A32" s="12" t="s">
        <v>89</v>
      </c>
      <c r="B32" s="7" t="s">
        <v>170</v>
      </c>
      <c r="C32" s="9">
        <f>SUM(C33:C34)</f>
        <v>33833.1</v>
      </c>
      <c r="D32" s="9">
        <f>SUM(D33:D34)</f>
        <v>33833.1</v>
      </c>
      <c r="E32" s="9">
        <f t="shared" si="0"/>
        <v>100</v>
      </c>
    </row>
    <row r="33" spans="1:5" ht="25.5" customHeight="1">
      <c r="A33" s="12" t="s">
        <v>90</v>
      </c>
      <c r="B33" s="5" t="s">
        <v>54</v>
      </c>
      <c r="C33" s="6">
        <v>32738.7</v>
      </c>
      <c r="D33" s="6">
        <v>32738.7</v>
      </c>
      <c r="E33" s="6">
        <f t="shared" si="0"/>
        <v>100</v>
      </c>
    </row>
    <row r="34" spans="1:5" ht="25.5">
      <c r="A34" s="41" t="s">
        <v>91</v>
      </c>
      <c r="B34" s="39" t="s">
        <v>73</v>
      </c>
      <c r="C34" s="40">
        <v>1094.4000000000001</v>
      </c>
      <c r="D34" s="40">
        <v>1094.4000000000001</v>
      </c>
      <c r="E34" s="40">
        <f t="shared" si="0"/>
        <v>100</v>
      </c>
    </row>
    <row r="35" spans="1:5" ht="102">
      <c r="A35" s="12" t="s">
        <v>171</v>
      </c>
      <c r="B35" s="7" t="s">
        <v>172</v>
      </c>
      <c r="C35" s="9">
        <f>SUM(C36:C37)</f>
        <v>49762.8</v>
      </c>
      <c r="D35" s="9">
        <f>SUM(D36:D37)</f>
        <v>49762.8</v>
      </c>
      <c r="E35" s="9">
        <f>D35/C35*100</f>
        <v>100</v>
      </c>
    </row>
    <row r="36" spans="1:5" ht="25.5">
      <c r="A36" s="12" t="s">
        <v>173</v>
      </c>
      <c r="B36" s="5" t="s">
        <v>174</v>
      </c>
      <c r="C36" s="6">
        <v>22262.799999999999</v>
      </c>
      <c r="D36" s="6">
        <v>22262.799999999999</v>
      </c>
      <c r="E36" s="6">
        <f>D36/C36*100</f>
        <v>100</v>
      </c>
    </row>
    <row r="37" spans="1:5" ht="25.5">
      <c r="A37" s="41" t="s">
        <v>175</v>
      </c>
      <c r="B37" s="39" t="s">
        <v>176</v>
      </c>
      <c r="C37" s="40">
        <v>27500</v>
      </c>
      <c r="D37" s="40">
        <v>27500</v>
      </c>
      <c r="E37" s="40">
        <f>D37/C37*100</f>
        <v>100</v>
      </c>
    </row>
    <row r="38" spans="1:5" s="2" customFormat="1" ht="25.5">
      <c r="A38" s="29" t="s">
        <v>1</v>
      </c>
      <c r="B38" s="30" t="s">
        <v>36</v>
      </c>
      <c r="C38" s="35">
        <f>SUM(C39)</f>
        <v>1700</v>
      </c>
      <c r="D38" s="35">
        <f>SUM(D39)</f>
        <v>1700</v>
      </c>
      <c r="E38" s="31">
        <f t="shared" si="0"/>
        <v>100</v>
      </c>
    </row>
    <row r="39" spans="1:5" ht="25.5">
      <c r="A39" s="36" t="s">
        <v>12</v>
      </c>
      <c r="B39" s="37" t="s">
        <v>22</v>
      </c>
      <c r="C39" s="38">
        <v>1700</v>
      </c>
      <c r="D39" s="38">
        <v>1700</v>
      </c>
      <c r="E39" s="38">
        <f t="shared" si="0"/>
        <v>100</v>
      </c>
    </row>
    <row r="40" spans="1:5" s="2" customFormat="1" ht="25.5">
      <c r="A40" s="29" t="s">
        <v>25</v>
      </c>
      <c r="B40" s="30" t="s">
        <v>165</v>
      </c>
      <c r="C40" s="35">
        <f>SUM(C41:C42,C45)</f>
        <v>47830.200000000004</v>
      </c>
      <c r="D40" s="35">
        <f>SUM(D41:D42,D45)</f>
        <v>48230.200000000004</v>
      </c>
      <c r="E40" s="31">
        <f t="shared" si="0"/>
        <v>100.83629171527613</v>
      </c>
    </row>
    <row r="41" spans="1:5" s="2" customFormat="1" ht="51">
      <c r="A41" s="19" t="s">
        <v>100</v>
      </c>
      <c r="B41" s="24" t="s">
        <v>101</v>
      </c>
      <c r="C41" s="21">
        <v>149.9</v>
      </c>
      <c r="D41" s="21">
        <v>149.9</v>
      </c>
      <c r="E41" s="21">
        <f t="shared" si="0"/>
        <v>100</v>
      </c>
    </row>
    <row r="42" spans="1:5" ht="23.45" customHeight="1">
      <c r="A42" s="19" t="s">
        <v>92</v>
      </c>
      <c r="B42" s="24" t="s">
        <v>49</v>
      </c>
      <c r="C42" s="21">
        <f>SUM(C43:C44)</f>
        <v>34580.300000000003</v>
      </c>
      <c r="D42" s="21">
        <f>SUM(D43:D44)</f>
        <v>34580.300000000003</v>
      </c>
      <c r="E42" s="21">
        <f t="shared" si="0"/>
        <v>100</v>
      </c>
    </row>
    <row r="43" spans="1:5" ht="25.5">
      <c r="A43" s="12" t="s">
        <v>71</v>
      </c>
      <c r="B43" s="5" t="s">
        <v>72</v>
      </c>
      <c r="C43" s="6">
        <v>9000</v>
      </c>
      <c r="D43" s="6">
        <v>9000</v>
      </c>
      <c r="E43" s="6">
        <f t="shared" si="0"/>
        <v>100</v>
      </c>
    </row>
    <row r="44" spans="1:5" ht="24.75" customHeight="1">
      <c r="A44" s="15" t="s">
        <v>74</v>
      </c>
      <c r="B44" s="22" t="s">
        <v>75</v>
      </c>
      <c r="C44" s="23">
        <v>25580.3</v>
      </c>
      <c r="D44" s="23">
        <v>25580.3</v>
      </c>
      <c r="E44" s="40">
        <f t="shared" si="0"/>
        <v>100</v>
      </c>
    </row>
    <row r="45" spans="1:5" ht="25.5">
      <c r="A45" s="15" t="s">
        <v>55</v>
      </c>
      <c r="B45" s="16" t="s">
        <v>61</v>
      </c>
      <c r="C45" s="17">
        <v>13100</v>
      </c>
      <c r="D45" s="17">
        <v>13500</v>
      </c>
      <c r="E45" s="17">
        <f t="shared" si="0"/>
        <v>103.05343511450383</v>
      </c>
    </row>
    <row r="46" spans="1:5" s="2" customFormat="1" ht="25.5">
      <c r="A46" s="29" t="s">
        <v>18</v>
      </c>
      <c r="B46" s="30" t="s">
        <v>37</v>
      </c>
      <c r="C46" s="35">
        <f>SUM(C47:C53)</f>
        <v>307897.3</v>
      </c>
      <c r="D46" s="35">
        <f>SUM(D47:D53)</f>
        <v>307897.3</v>
      </c>
      <c r="E46" s="31">
        <f t="shared" si="0"/>
        <v>100</v>
      </c>
    </row>
    <row r="47" spans="1:5" s="2" customFormat="1" ht="30" customHeight="1">
      <c r="A47" s="19" t="s">
        <v>76</v>
      </c>
      <c r="B47" s="24" t="s">
        <v>77</v>
      </c>
      <c r="C47" s="21">
        <v>8395.2999999999993</v>
      </c>
      <c r="D47" s="21">
        <v>8395.2999999999993</v>
      </c>
      <c r="E47" s="21">
        <f t="shared" si="0"/>
        <v>100</v>
      </c>
    </row>
    <row r="48" spans="1:5" ht="83.25" hidden="1" customHeight="1" outlineLevel="1">
      <c r="A48" s="12" t="s">
        <v>93</v>
      </c>
      <c r="B48" s="7" t="s">
        <v>60</v>
      </c>
      <c r="C48" s="9">
        <v>0</v>
      </c>
      <c r="D48" s="9">
        <v>0</v>
      </c>
      <c r="E48" s="9" t="s">
        <v>158</v>
      </c>
    </row>
    <row r="49" spans="1:5" ht="38.25" collapsed="1">
      <c r="A49" s="12" t="s">
        <v>94</v>
      </c>
      <c r="B49" s="7" t="s">
        <v>59</v>
      </c>
      <c r="C49" s="9">
        <v>150000</v>
      </c>
      <c r="D49" s="9">
        <v>150000</v>
      </c>
      <c r="E49" s="9">
        <f t="shared" si="0"/>
        <v>100</v>
      </c>
    </row>
    <row r="50" spans="1:5" ht="63.75">
      <c r="A50" s="15" t="s">
        <v>56</v>
      </c>
      <c r="B50" s="16" t="s">
        <v>58</v>
      </c>
      <c r="C50" s="17">
        <v>587.70000000000005</v>
      </c>
      <c r="D50" s="17">
        <v>587.70000000000005</v>
      </c>
      <c r="E50" s="9">
        <f t="shared" si="0"/>
        <v>100</v>
      </c>
    </row>
    <row r="51" spans="1:5" ht="76.5">
      <c r="A51" s="12" t="s">
        <v>95</v>
      </c>
      <c r="B51" s="7" t="s">
        <v>57</v>
      </c>
      <c r="C51" s="9">
        <v>145000</v>
      </c>
      <c r="D51" s="9">
        <v>145000</v>
      </c>
      <c r="E51" s="9">
        <f t="shared" si="0"/>
        <v>100</v>
      </c>
    </row>
    <row r="52" spans="1:5" ht="63.75" hidden="1" outlineLevel="1">
      <c r="A52" s="12" t="s">
        <v>164</v>
      </c>
      <c r="B52" s="7" t="s">
        <v>163</v>
      </c>
      <c r="C52" s="9">
        <v>0</v>
      </c>
      <c r="D52" s="9">
        <v>0</v>
      </c>
      <c r="E52" s="9" t="s">
        <v>158</v>
      </c>
    </row>
    <row r="53" spans="1:5" ht="51" collapsed="1">
      <c r="A53" s="12" t="s">
        <v>200</v>
      </c>
      <c r="B53" s="7" t="s">
        <v>201</v>
      </c>
      <c r="C53" s="9">
        <v>3914.3</v>
      </c>
      <c r="D53" s="9">
        <v>3914.3</v>
      </c>
      <c r="E53" s="9">
        <f t="shared" si="0"/>
        <v>100</v>
      </c>
    </row>
    <row r="54" spans="1:5" s="2" customFormat="1" ht="33.75" customHeight="1">
      <c r="A54" s="29" t="s">
        <v>9</v>
      </c>
      <c r="B54" s="30" t="s">
        <v>38</v>
      </c>
      <c r="C54" s="35">
        <f>SUM(C55:C75,C81:C87)</f>
        <v>40600</v>
      </c>
      <c r="D54" s="35">
        <f>SUM(D55:D75,D81:D87)</f>
        <v>49307.3</v>
      </c>
      <c r="E54" s="31">
        <f t="shared" si="0"/>
        <v>121.44655172413795</v>
      </c>
    </row>
    <row r="55" spans="1:5" ht="89.25" outlineLevel="1">
      <c r="A55" s="25" t="s">
        <v>115</v>
      </c>
      <c r="B55" s="24" t="s">
        <v>116</v>
      </c>
      <c r="C55" s="21">
        <v>0</v>
      </c>
      <c r="D55" s="21">
        <v>11</v>
      </c>
      <c r="E55" s="21" t="s">
        <v>158</v>
      </c>
    </row>
    <row r="56" spans="1:5" ht="114.75" outlineLevel="1">
      <c r="A56" s="13" t="s">
        <v>117</v>
      </c>
      <c r="B56" s="7" t="s">
        <v>118</v>
      </c>
      <c r="C56" s="9">
        <v>0</v>
      </c>
      <c r="D56" s="9">
        <v>45</v>
      </c>
      <c r="E56" s="9" t="s">
        <v>158</v>
      </c>
    </row>
    <row r="57" spans="1:5" ht="89.25" outlineLevel="1">
      <c r="A57" s="13" t="s">
        <v>119</v>
      </c>
      <c r="B57" s="7" t="s">
        <v>120</v>
      </c>
      <c r="C57" s="9">
        <v>0</v>
      </c>
      <c r="D57" s="9">
        <v>214</v>
      </c>
      <c r="E57" s="9" t="s">
        <v>158</v>
      </c>
    </row>
    <row r="58" spans="1:5" ht="76.5" outlineLevel="1">
      <c r="A58" s="13" t="s">
        <v>121</v>
      </c>
      <c r="B58" s="7" t="s">
        <v>122</v>
      </c>
      <c r="C58" s="9">
        <v>0</v>
      </c>
      <c r="D58" s="9">
        <v>50</v>
      </c>
      <c r="E58" s="9" t="s">
        <v>158</v>
      </c>
    </row>
    <row r="59" spans="1:5" ht="89.25" outlineLevel="1">
      <c r="A59" s="13" t="s">
        <v>123</v>
      </c>
      <c r="B59" s="7" t="s">
        <v>124</v>
      </c>
      <c r="C59" s="9">
        <v>0</v>
      </c>
      <c r="D59" s="9">
        <v>345</v>
      </c>
      <c r="E59" s="9" t="s">
        <v>158</v>
      </c>
    </row>
    <row r="60" spans="1:5" ht="89.25" outlineLevel="1">
      <c r="A60" s="13" t="s">
        <v>125</v>
      </c>
      <c r="B60" s="7" t="s">
        <v>126</v>
      </c>
      <c r="C60" s="9">
        <v>0</v>
      </c>
      <c r="D60" s="9">
        <v>130</v>
      </c>
      <c r="E60" s="9" t="s">
        <v>158</v>
      </c>
    </row>
    <row r="61" spans="1:5" ht="89.25" outlineLevel="1">
      <c r="A61" s="13" t="s">
        <v>177</v>
      </c>
      <c r="B61" s="7" t="s">
        <v>178</v>
      </c>
      <c r="C61" s="9">
        <v>0</v>
      </c>
      <c r="D61" s="9">
        <v>80</v>
      </c>
      <c r="E61" s="9" t="s">
        <v>158</v>
      </c>
    </row>
    <row r="62" spans="1:5" ht="76.5" hidden="1" outlineLevel="1">
      <c r="A62" s="13" t="s">
        <v>127</v>
      </c>
      <c r="B62" s="7" t="s">
        <v>128</v>
      </c>
      <c r="C62" s="9">
        <v>0</v>
      </c>
      <c r="D62" s="9">
        <v>0</v>
      </c>
      <c r="E62" s="9" t="s">
        <v>158</v>
      </c>
    </row>
    <row r="63" spans="1:5" ht="89.25" outlineLevel="1">
      <c r="A63" s="13" t="s">
        <v>129</v>
      </c>
      <c r="B63" s="7" t="s">
        <v>130</v>
      </c>
      <c r="C63" s="9">
        <v>0</v>
      </c>
      <c r="D63" s="9">
        <v>30</v>
      </c>
      <c r="E63" s="9" t="s">
        <v>158</v>
      </c>
    </row>
    <row r="64" spans="1:5" ht="102" outlineLevel="1">
      <c r="A64" s="13" t="s">
        <v>131</v>
      </c>
      <c r="B64" s="7" t="s">
        <v>132</v>
      </c>
      <c r="C64" s="9">
        <v>0</v>
      </c>
      <c r="D64" s="9">
        <v>98</v>
      </c>
      <c r="E64" s="9" t="s">
        <v>158</v>
      </c>
    </row>
    <row r="65" spans="1:6" ht="127.5" outlineLevel="1">
      <c r="A65" s="13" t="s">
        <v>133</v>
      </c>
      <c r="B65" s="7" t="s">
        <v>134</v>
      </c>
      <c r="C65" s="9">
        <v>0</v>
      </c>
      <c r="D65" s="9">
        <v>15</v>
      </c>
      <c r="E65" s="9" t="s">
        <v>158</v>
      </c>
    </row>
    <row r="66" spans="1:6" ht="127.5" hidden="1" outlineLevel="1">
      <c r="A66" s="13" t="s">
        <v>135</v>
      </c>
      <c r="B66" s="7" t="s">
        <v>136</v>
      </c>
      <c r="C66" s="9">
        <v>0</v>
      </c>
      <c r="D66" s="9">
        <v>0</v>
      </c>
      <c r="E66" s="9" t="s">
        <v>158</v>
      </c>
    </row>
    <row r="67" spans="1:6" ht="89.25" outlineLevel="1">
      <c r="A67" s="13" t="s">
        <v>179</v>
      </c>
      <c r="B67" s="7" t="s">
        <v>180</v>
      </c>
      <c r="C67" s="9">
        <v>0</v>
      </c>
      <c r="D67" s="9">
        <v>233</v>
      </c>
      <c r="E67" s="9" t="s">
        <v>158</v>
      </c>
    </row>
    <row r="68" spans="1:6" ht="89.25" outlineLevel="1">
      <c r="A68" s="13" t="s">
        <v>181</v>
      </c>
      <c r="B68" s="7" t="s">
        <v>182</v>
      </c>
      <c r="C68" s="9">
        <v>0</v>
      </c>
      <c r="D68" s="9">
        <v>6</v>
      </c>
      <c r="E68" s="9" t="s">
        <v>158</v>
      </c>
    </row>
    <row r="69" spans="1:6" ht="127.5" outlineLevel="1">
      <c r="A69" s="13" t="s">
        <v>137</v>
      </c>
      <c r="B69" s="7" t="s">
        <v>138</v>
      </c>
      <c r="C69" s="9">
        <v>0</v>
      </c>
      <c r="D69" s="9">
        <v>3</v>
      </c>
      <c r="E69" s="9" t="s">
        <v>158</v>
      </c>
    </row>
    <row r="70" spans="1:6" ht="89.25" outlineLevel="1">
      <c r="A70" s="13" t="s">
        <v>139</v>
      </c>
      <c r="B70" s="7" t="s">
        <v>140</v>
      </c>
      <c r="C70" s="9">
        <v>1700</v>
      </c>
      <c r="D70" s="9">
        <v>2000</v>
      </c>
      <c r="E70" s="9">
        <f t="shared" si="0"/>
        <v>117.64705882352942</v>
      </c>
    </row>
    <row r="71" spans="1:6" ht="76.5" outlineLevel="1">
      <c r="A71" s="13" t="s">
        <v>183</v>
      </c>
      <c r="B71" s="7" t="s">
        <v>184</v>
      </c>
      <c r="C71" s="9">
        <v>0</v>
      </c>
      <c r="D71" s="9">
        <v>7</v>
      </c>
      <c r="E71" s="9" t="s">
        <v>158</v>
      </c>
    </row>
    <row r="72" spans="1:6" ht="102" outlineLevel="1">
      <c r="A72" s="13" t="s">
        <v>141</v>
      </c>
      <c r="B72" s="7" t="s">
        <v>142</v>
      </c>
      <c r="C72" s="9">
        <v>6000</v>
      </c>
      <c r="D72" s="9">
        <v>6200</v>
      </c>
      <c r="E72" s="9">
        <f t="shared" si="0"/>
        <v>103.33333333333334</v>
      </c>
      <c r="F72" s="45"/>
    </row>
    <row r="73" spans="1:6" ht="51" outlineLevel="1">
      <c r="A73" s="13" t="s">
        <v>206</v>
      </c>
      <c r="B73" s="7" t="s">
        <v>207</v>
      </c>
      <c r="C73" s="9">
        <v>0</v>
      </c>
      <c r="D73" s="9">
        <v>197</v>
      </c>
      <c r="E73" s="9" t="s">
        <v>158</v>
      </c>
      <c r="F73" s="45"/>
    </row>
    <row r="74" spans="1:6" ht="76.5" outlineLevel="1">
      <c r="A74" s="13" t="s">
        <v>143</v>
      </c>
      <c r="B74" s="7" t="s">
        <v>144</v>
      </c>
      <c r="C74" s="9">
        <v>4700</v>
      </c>
      <c r="D74" s="9">
        <v>4800</v>
      </c>
      <c r="E74" s="9">
        <f t="shared" si="0"/>
        <v>102.12765957446808</v>
      </c>
    </row>
    <row r="75" spans="1:6" ht="76.5" outlineLevel="1">
      <c r="A75" s="13" t="s">
        <v>145</v>
      </c>
      <c r="B75" s="7" t="s">
        <v>146</v>
      </c>
      <c r="C75" s="9">
        <f>SUM(C76:C80)</f>
        <v>22700</v>
      </c>
      <c r="D75" s="9">
        <f>SUM(D76:D80)</f>
        <v>28423</v>
      </c>
      <c r="E75" s="9">
        <f t="shared" si="0"/>
        <v>125.21145374449338</v>
      </c>
    </row>
    <row r="76" spans="1:6" ht="84" outlineLevel="1">
      <c r="A76" s="43" t="s">
        <v>185</v>
      </c>
      <c r="B76" s="44" t="s">
        <v>186</v>
      </c>
      <c r="C76" s="42">
        <v>4700</v>
      </c>
      <c r="D76" s="42">
        <v>10000</v>
      </c>
      <c r="E76" s="42">
        <f t="shared" si="0"/>
        <v>212.7659574468085</v>
      </c>
    </row>
    <row r="77" spans="1:6" ht="84" outlineLevel="1">
      <c r="A77" s="43" t="s">
        <v>187</v>
      </c>
      <c r="B77" s="44" t="s">
        <v>188</v>
      </c>
      <c r="C77" s="42">
        <v>18000</v>
      </c>
      <c r="D77" s="42">
        <v>18000</v>
      </c>
      <c r="E77" s="42">
        <f t="shared" si="0"/>
        <v>100</v>
      </c>
    </row>
    <row r="78" spans="1:6" ht="96" hidden="1" outlineLevel="1">
      <c r="A78" s="43" t="s">
        <v>189</v>
      </c>
      <c r="B78" s="44" t="s">
        <v>190</v>
      </c>
      <c r="C78" s="42">
        <v>0</v>
      </c>
      <c r="D78" s="42">
        <v>0</v>
      </c>
      <c r="E78" s="42" t="e">
        <f t="shared" si="0"/>
        <v>#DIV/0!</v>
      </c>
    </row>
    <row r="79" spans="1:6" ht="96" outlineLevel="1">
      <c r="A79" s="43" t="s">
        <v>191</v>
      </c>
      <c r="B79" s="44" t="s">
        <v>192</v>
      </c>
      <c r="C79" s="42">
        <v>0</v>
      </c>
      <c r="D79" s="42">
        <v>4</v>
      </c>
      <c r="E79" s="42" t="s">
        <v>158</v>
      </c>
    </row>
    <row r="80" spans="1:6" ht="96" outlineLevel="1">
      <c r="A80" s="43" t="s">
        <v>193</v>
      </c>
      <c r="B80" s="44" t="s">
        <v>194</v>
      </c>
      <c r="C80" s="42">
        <v>0</v>
      </c>
      <c r="D80" s="42">
        <v>419</v>
      </c>
      <c r="E80" s="42" t="s">
        <v>158</v>
      </c>
    </row>
    <row r="81" spans="1:5" ht="38.25" hidden="1" outlineLevel="1">
      <c r="A81" s="13" t="s">
        <v>147</v>
      </c>
      <c r="B81" s="7" t="s">
        <v>148</v>
      </c>
      <c r="C81" s="9">
        <v>0</v>
      </c>
      <c r="D81" s="9">
        <v>0</v>
      </c>
      <c r="E81" s="9" t="s">
        <v>158</v>
      </c>
    </row>
    <row r="82" spans="1:5" ht="63.75" outlineLevel="1">
      <c r="A82" s="13" t="s">
        <v>202</v>
      </c>
      <c r="B82" s="7" t="s">
        <v>203</v>
      </c>
      <c r="C82" s="9">
        <v>5500</v>
      </c>
      <c r="D82" s="9">
        <v>5500</v>
      </c>
      <c r="E82" s="9">
        <f t="shared" si="0"/>
        <v>100</v>
      </c>
    </row>
    <row r="83" spans="1:5" ht="51" outlineLevel="1">
      <c r="A83" s="13" t="s">
        <v>195</v>
      </c>
      <c r="B83" s="7" t="s">
        <v>196</v>
      </c>
      <c r="C83" s="9">
        <v>0</v>
      </c>
      <c r="D83" s="9">
        <v>516</v>
      </c>
      <c r="E83" s="9" t="s">
        <v>158</v>
      </c>
    </row>
    <row r="84" spans="1:5" ht="76.5" outlineLevel="1">
      <c r="A84" s="13" t="s">
        <v>149</v>
      </c>
      <c r="B84" s="7" t="s">
        <v>150</v>
      </c>
      <c r="C84" s="9">
        <v>0</v>
      </c>
      <c r="D84" s="9">
        <v>115</v>
      </c>
      <c r="E84" s="9" t="s">
        <v>158</v>
      </c>
    </row>
    <row r="85" spans="1:5" ht="76.5" outlineLevel="1">
      <c r="A85" s="13" t="s">
        <v>151</v>
      </c>
      <c r="B85" s="7" t="s">
        <v>152</v>
      </c>
      <c r="C85" s="9">
        <v>0</v>
      </c>
      <c r="D85" s="9">
        <v>44</v>
      </c>
      <c r="E85" s="9" t="s">
        <v>158</v>
      </c>
    </row>
    <row r="86" spans="1:5" ht="102" outlineLevel="1">
      <c r="A86" s="13" t="s">
        <v>153</v>
      </c>
      <c r="B86" s="7" t="s">
        <v>154</v>
      </c>
      <c r="C86" s="9">
        <v>0</v>
      </c>
      <c r="D86" s="9">
        <v>245</v>
      </c>
      <c r="E86" s="9" t="s">
        <v>158</v>
      </c>
    </row>
    <row r="87" spans="1:5" ht="63.75" outlineLevel="1">
      <c r="A87" s="13" t="s">
        <v>155</v>
      </c>
      <c r="B87" s="7" t="s">
        <v>156</v>
      </c>
      <c r="C87" s="9">
        <v>0</v>
      </c>
      <c r="D87" s="9">
        <v>0.3</v>
      </c>
      <c r="E87" s="9" t="s">
        <v>158</v>
      </c>
    </row>
    <row r="88" spans="1:5" s="2" customFormat="1" ht="24.75" customHeight="1">
      <c r="A88" s="29" t="s">
        <v>50</v>
      </c>
      <c r="B88" s="30" t="s">
        <v>39</v>
      </c>
      <c r="C88" s="35">
        <f>SUM(C89:C90)</f>
        <v>336611.5</v>
      </c>
      <c r="D88" s="35">
        <f>SUM(D89:D90)</f>
        <v>338111.5</v>
      </c>
      <c r="E88" s="31">
        <f t="shared" si="0"/>
        <v>100.44561757396879</v>
      </c>
    </row>
    <row r="89" spans="1:5" ht="16.5" hidden="1" customHeight="1" outlineLevel="1">
      <c r="A89" s="19" t="s">
        <v>65</v>
      </c>
      <c r="B89" s="24" t="s">
        <v>24</v>
      </c>
      <c r="C89" s="21">
        <v>0</v>
      </c>
      <c r="D89" s="21">
        <v>0</v>
      </c>
      <c r="E89" s="42" t="s">
        <v>158</v>
      </c>
    </row>
    <row r="90" spans="1:5" ht="22.5" customHeight="1" collapsed="1">
      <c r="A90" s="15" t="s">
        <v>96</v>
      </c>
      <c r="B90" s="16" t="s">
        <v>23</v>
      </c>
      <c r="C90" s="17">
        <f>SUM(C91:C95)</f>
        <v>336611.5</v>
      </c>
      <c r="D90" s="17">
        <f>SUM(D91:D95)</f>
        <v>338111.5</v>
      </c>
      <c r="E90" s="17">
        <f t="shared" si="0"/>
        <v>100.44561757396879</v>
      </c>
    </row>
    <row r="91" spans="1:5" ht="24.75" customHeight="1">
      <c r="A91" s="15" t="s">
        <v>51</v>
      </c>
      <c r="B91" s="5" t="s">
        <v>66</v>
      </c>
      <c r="C91" s="6">
        <v>292611.5</v>
      </c>
      <c r="D91" s="6">
        <v>292611.5</v>
      </c>
      <c r="E91" s="6">
        <f t="shared" si="0"/>
        <v>100</v>
      </c>
    </row>
    <row r="92" spans="1:5" ht="51">
      <c r="A92" s="15" t="s">
        <v>102</v>
      </c>
      <c r="B92" s="5" t="s">
        <v>103</v>
      </c>
      <c r="C92" s="6">
        <v>5000</v>
      </c>
      <c r="D92" s="6">
        <v>5000</v>
      </c>
      <c r="E92" s="6">
        <f t="shared" si="0"/>
        <v>100</v>
      </c>
    </row>
    <row r="93" spans="1:5" ht="25.5">
      <c r="A93" s="15" t="s">
        <v>78</v>
      </c>
      <c r="B93" s="5" t="s">
        <v>67</v>
      </c>
      <c r="C93" s="6">
        <v>12000</v>
      </c>
      <c r="D93" s="6">
        <v>13500</v>
      </c>
      <c r="E93" s="6">
        <f t="shared" si="0"/>
        <v>112.5</v>
      </c>
    </row>
    <row r="94" spans="1:5" ht="22.5" customHeight="1">
      <c r="A94" s="15" t="s">
        <v>79</v>
      </c>
      <c r="B94" s="5" t="s">
        <v>157</v>
      </c>
      <c r="C94" s="6">
        <v>7000</v>
      </c>
      <c r="D94" s="6">
        <v>7000</v>
      </c>
      <c r="E94" s="6">
        <f t="shared" si="0"/>
        <v>100</v>
      </c>
    </row>
    <row r="95" spans="1:5" ht="30.75" customHeight="1">
      <c r="A95" s="15" t="s">
        <v>80</v>
      </c>
      <c r="B95" s="5" t="s">
        <v>68</v>
      </c>
      <c r="C95" s="6">
        <v>20000</v>
      </c>
      <c r="D95" s="6">
        <v>20000</v>
      </c>
      <c r="E95" s="6">
        <f t="shared" si="0"/>
        <v>100</v>
      </c>
    </row>
    <row r="96" spans="1:5" s="2" customFormat="1" ht="27.75" customHeight="1">
      <c r="A96" s="46" t="s">
        <v>97</v>
      </c>
      <c r="B96" s="47" t="s">
        <v>0</v>
      </c>
      <c r="C96" s="48">
        <f>SUM(C97:C102)</f>
        <v>8466560.8000000007</v>
      </c>
      <c r="D96" s="48">
        <f>SUM(D97:D102)</f>
        <v>8466560.8000000007</v>
      </c>
      <c r="E96" s="49">
        <f t="shared" si="0"/>
        <v>100</v>
      </c>
    </row>
    <row r="97" spans="1:5" ht="25.5" hidden="1" outlineLevel="1">
      <c r="A97" s="19" t="s">
        <v>104</v>
      </c>
      <c r="B97" s="20" t="s">
        <v>110</v>
      </c>
      <c r="C97" s="21"/>
      <c r="D97" s="21"/>
      <c r="E97" s="21" t="e">
        <f t="shared" si="0"/>
        <v>#DIV/0!</v>
      </c>
    </row>
    <row r="98" spans="1:5" ht="25.5" collapsed="1">
      <c r="A98" s="12" t="s">
        <v>105</v>
      </c>
      <c r="B98" s="8" t="s">
        <v>111</v>
      </c>
      <c r="C98" s="9">
        <v>3217071</v>
      </c>
      <c r="D98" s="9">
        <v>3217071</v>
      </c>
      <c r="E98" s="9">
        <f t="shared" si="0"/>
        <v>100</v>
      </c>
    </row>
    <row r="99" spans="1:5" ht="25.5">
      <c r="A99" s="12" t="s">
        <v>106</v>
      </c>
      <c r="B99" s="8" t="s">
        <v>112</v>
      </c>
      <c r="C99" s="9">
        <v>5213198.9000000004</v>
      </c>
      <c r="D99" s="9">
        <v>5213198.9000000004</v>
      </c>
      <c r="E99" s="9">
        <f t="shared" si="0"/>
        <v>100</v>
      </c>
    </row>
    <row r="100" spans="1:5" ht="18.75" customHeight="1">
      <c r="A100" s="12" t="s">
        <v>107</v>
      </c>
      <c r="B100" s="8" t="s">
        <v>3</v>
      </c>
      <c r="C100" s="9">
        <v>75406</v>
      </c>
      <c r="D100" s="9">
        <v>75406</v>
      </c>
      <c r="E100" s="9">
        <f t="shared" si="0"/>
        <v>100</v>
      </c>
    </row>
    <row r="101" spans="1:5" ht="76.5">
      <c r="A101" s="12" t="s">
        <v>108</v>
      </c>
      <c r="B101" s="18" t="s">
        <v>113</v>
      </c>
      <c r="C101" s="17">
        <v>6470.8</v>
      </c>
      <c r="D101" s="17">
        <v>6470.8</v>
      </c>
      <c r="E101" s="17">
        <f t="shared" si="0"/>
        <v>100</v>
      </c>
    </row>
    <row r="102" spans="1:5" ht="51">
      <c r="A102" s="15" t="s">
        <v>109</v>
      </c>
      <c r="B102" s="18" t="s">
        <v>114</v>
      </c>
      <c r="C102" s="17">
        <v>-45585.9</v>
      </c>
      <c r="D102" s="17">
        <v>-45585.9</v>
      </c>
      <c r="E102" s="17">
        <f t="shared" si="0"/>
        <v>100</v>
      </c>
    </row>
    <row r="103" spans="1:5" s="2" customFormat="1" ht="32.25" customHeight="1">
      <c r="A103" s="50"/>
      <c r="B103" s="51" t="s">
        <v>2</v>
      </c>
      <c r="C103" s="52">
        <f>C96+C4</f>
        <v>16725743.4</v>
      </c>
      <c r="D103" s="52">
        <f>D96+D4</f>
        <v>16846350.699999999</v>
      </c>
      <c r="E103" s="52">
        <f t="shared" si="0"/>
        <v>100.72108782919626</v>
      </c>
    </row>
    <row r="107" spans="1:5" ht="18">
      <c r="A107" s="56" t="s">
        <v>204</v>
      </c>
      <c r="B107" s="57"/>
      <c r="D107" s="58" t="s">
        <v>205</v>
      </c>
      <c r="E107" s="59"/>
    </row>
  </sheetData>
  <mergeCells count="3">
    <mergeCell ref="A1:E1"/>
    <mergeCell ref="A107:B107"/>
    <mergeCell ref="D107:E107"/>
  </mergeCells>
  <pageMargins left="0.78740157480314965" right="0.43307086614173229" top="0.78740157480314965" bottom="0.78740157480314965" header="0.31496062992125984" footer="0.31496062992125984"/>
  <pageSetup paperSize="9" scale="80" fitToHeight="0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63"/>
  <sheetViews>
    <sheetView zoomScaleNormal="100" workbookViewId="0">
      <selection activeCell="A12" sqref="A12:B12"/>
    </sheetView>
  </sheetViews>
  <sheetFormatPr defaultRowHeight="18.75"/>
  <cols>
    <col min="1" max="1" width="20" style="60" customWidth="1"/>
    <col min="2" max="2" width="68" style="60" customWidth="1"/>
    <col min="3" max="4" width="12.42578125" style="60" customWidth="1"/>
    <col min="5" max="5" width="19.28515625" style="60" customWidth="1"/>
    <col min="6" max="6" width="18.42578125" style="60" customWidth="1"/>
    <col min="7" max="7" width="12.28515625" style="61" customWidth="1"/>
    <col min="8" max="16384" width="9.140625" style="60"/>
  </cols>
  <sheetData>
    <row r="1" spans="1:7" ht="81" customHeight="1">
      <c r="A1" s="96" t="s">
        <v>281</v>
      </c>
      <c r="B1" s="96"/>
      <c r="C1" s="96"/>
      <c r="D1" s="96"/>
      <c r="E1" s="96"/>
      <c r="F1" s="96"/>
      <c r="G1" s="96"/>
    </row>
    <row r="2" spans="1:7" s="71" customFormat="1" ht="15" customHeight="1">
      <c r="A2" s="94" t="s">
        <v>280</v>
      </c>
      <c r="B2" s="94"/>
      <c r="C2" s="94" t="s">
        <v>279</v>
      </c>
      <c r="D2" s="94" t="s">
        <v>278</v>
      </c>
      <c r="E2" s="94" t="s">
        <v>277</v>
      </c>
      <c r="F2" s="94" t="s">
        <v>276</v>
      </c>
      <c r="G2" s="95" t="s">
        <v>275</v>
      </c>
    </row>
    <row r="3" spans="1:7" s="71" customFormat="1" ht="15" customHeight="1">
      <c r="A3" s="94"/>
      <c r="B3" s="94"/>
      <c r="C3" s="94"/>
      <c r="D3" s="94"/>
      <c r="E3" s="94"/>
      <c r="F3" s="94"/>
      <c r="G3" s="95"/>
    </row>
    <row r="4" spans="1:7" s="71" customFormat="1" ht="73.5" customHeight="1">
      <c r="A4" s="94"/>
      <c r="B4" s="94"/>
      <c r="C4" s="94"/>
      <c r="D4" s="94"/>
      <c r="E4" s="94"/>
      <c r="F4" s="94"/>
      <c r="G4" s="95"/>
    </row>
    <row r="5" spans="1:7" s="71" customFormat="1" ht="15" customHeight="1">
      <c r="A5" s="94">
        <v>1</v>
      </c>
      <c r="B5" s="94"/>
      <c r="C5" s="85">
        <v>2</v>
      </c>
      <c r="D5" s="85">
        <v>3</v>
      </c>
      <c r="E5" s="85">
        <v>4</v>
      </c>
      <c r="F5" s="85">
        <v>5</v>
      </c>
      <c r="G5" s="77">
        <v>6</v>
      </c>
    </row>
    <row r="6" spans="1:7" s="71" customFormat="1">
      <c r="A6" s="86" t="s">
        <v>274</v>
      </c>
      <c r="B6" s="86"/>
      <c r="C6" s="85" t="s">
        <v>212</v>
      </c>
      <c r="D6" s="85"/>
      <c r="E6" s="79">
        <v>1884798180.6700001</v>
      </c>
      <c r="F6" s="79">
        <v>1884798180.6700001</v>
      </c>
      <c r="G6" s="77">
        <v>100</v>
      </c>
    </row>
    <row r="7" spans="1:7" s="71" customFormat="1" ht="44.25" customHeight="1">
      <c r="A7" s="84" t="s">
        <v>273</v>
      </c>
      <c r="B7" s="84"/>
      <c r="C7" s="83" t="s">
        <v>212</v>
      </c>
      <c r="D7" s="83" t="s">
        <v>219</v>
      </c>
      <c r="E7" s="82">
        <v>6466465.8300000001</v>
      </c>
      <c r="F7" s="82">
        <v>6466465.8300000001</v>
      </c>
      <c r="G7" s="81">
        <v>100</v>
      </c>
    </row>
    <row r="8" spans="1:7" s="71" customFormat="1" ht="64.5" customHeight="1">
      <c r="A8" s="84" t="s">
        <v>272</v>
      </c>
      <c r="B8" s="84"/>
      <c r="C8" s="83" t="s">
        <v>212</v>
      </c>
      <c r="D8" s="83" t="s">
        <v>231</v>
      </c>
      <c r="E8" s="82">
        <v>18153047.129999999</v>
      </c>
      <c r="F8" s="82">
        <v>18153047.129999999</v>
      </c>
      <c r="G8" s="81">
        <v>100</v>
      </c>
    </row>
    <row r="9" spans="1:7" s="71" customFormat="1" ht="69.75" customHeight="1">
      <c r="A9" s="84" t="s">
        <v>271</v>
      </c>
      <c r="B9" s="84"/>
      <c r="C9" s="83" t="s">
        <v>212</v>
      </c>
      <c r="D9" s="83" t="s">
        <v>216</v>
      </c>
      <c r="E9" s="82">
        <v>562486794.62</v>
      </c>
      <c r="F9" s="82">
        <v>562486794.62</v>
      </c>
      <c r="G9" s="81">
        <v>100</v>
      </c>
    </row>
    <row r="10" spans="1:7" s="71" customFormat="1" ht="51.75" customHeight="1">
      <c r="A10" s="84" t="s">
        <v>270</v>
      </c>
      <c r="B10" s="84"/>
      <c r="C10" s="83" t="s">
        <v>212</v>
      </c>
      <c r="D10" s="83" t="s">
        <v>227</v>
      </c>
      <c r="E10" s="82">
        <v>70930585.829999998</v>
      </c>
      <c r="F10" s="82">
        <v>70930585.829999998</v>
      </c>
      <c r="G10" s="81">
        <v>100</v>
      </c>
    </row>
    <row r="11" spans="1:7" s="71" customFormat="1" ht="26.25" customHeight="1">
      <c r="A11" s="84" t="s">
        <v>269</v>
      </c>
      <c r="B11" s="84"/>
      <c r="C11" s="83" t="s">
        <v>212</v>
      </c>
      <c r="D11" s="83" t="s">
        <v>239</v>
      </c>
      <c r="E11" s="82">
        <v>2130145</v>
      </c>
      <c r="F11" s="82">
        <v>2130145</v>
      </c>
      <c r="G11" s="81">
        <v>100</v>
      </c>
    </row>
    <row r="12" spans="1:7" s="71" customFormat="1" ht="29.25" customHeight="1">
      <c r="A12" s="84" t="s">
        <v>268</v>
      </c>
      <c r="B12" s="84"/>
      <c r="C12" s="83" t="s">
        <v>212</v>
      </c>
      <c r="D12" s="83" t="s">
        <v>223</v>
      </c>
      <c r="E12" s="82">
        <v>21114651.010000002</v>
      </c>
      <c r="F12" s="82">
        <v>21114651.010000002</v>
      </c>
      <c r="G12" s="81">
        <v>100</v>
      </c>
    </row>
    <row r="13" spans="1:7" s="71" customFormat="1" ht="25.5" customHeight="1">
      <c r="A13" s="84" t="s">
        <v>267</v>
      </c>
      <c r="B13" s="84"/>
      <c r="C13" s="83" t="s">
        <v>212</v>
      </c>
      <c r="D13" s="83" t="s">
        <v>213</v>
      </c>
      <c r="E13" s="82">
        <v>1203516491.25</v>
      </c>
      <c r="F13" s="82">
        <v>1203516491.25</v>
      </c>
      <c r="G13" s="81">
        <v>100</v>
      </c>
    </row>
    <row r="14" spans="1:7" s="71" customFormat="1" ht="30" customHeight="1">
      <c r="A14" s="86" t="s">
        <v>266</v>
      </c>
      <c r="B14" s="86"/>
      <c r="C14" s="85" t="s">
        <v>231</v>
      </c>
      <c r="D14" s="85"/>
      <c r="E14" s="79">
        <v>134224863.47</v>
      </c>
      <c r="F14" s="79">
        <v>134224863.47</v>
      </c>
      <c r="G14" s="77">
        <v>100</v>
      </c>
    </row>
    <row r="15" spans="1:7" s="71" customFormat="1" ht="43.5" customHeight="1">
      <c r="A15" s="84" t="s">
        <v>265</v>
      </c>
      <c r="B15" s="84"/>
      <c r="C15" s="83" t="s">
        <v>231</v>
      </c>
      <c r="D15" s="83" t="s">
        <v>228</v>
      </c>
      <c r="E15" s="82">
        <v>55656614.420000002</v>
      </c>
      <c r="F15" s="82">
        <v>55656614.420000002</v>
      </c>
      <c r="G15" s="81">
        <v>100</v>
      </c>
    </row>
    <row r="16" spans="1:7" s="71" customFormat="1" ht="44.25" customHeight="1">
      <c r="A16" s="84" t="s">
        <v>264</v>
      </c>
      <c r="B16" s="84"/>
      <c r="C16" s="83" t="s">
        <v>231</v>
      </c>
      <c r="D16" s="83" t="s">
        <v>263</v>
      </c>
      <c r="E16" s="82">
        <v>78568249.049999997</v>
      </c>
      <c r="F16" s="82">
        <v>78568249.049999997</v>
      </c>
      <c r="G16" s="81">
        <v>100</v>
      </c>
    </row>
    <row r="17" spans="1:7" s="71" customFormat="1" ht="27.75" customHeight="1">
      <c r="A17" s="86" t="s">
        <v>262</v>
      </c>
      <c r="B17" s="86"/>
      <c r="C17" s="85" t="s">
        <v>216</v>
      </c>
      <c r="D17" s="85"/>
      <c r="E17" s="79">
        <v>1305610673.8800001</v>
      </c>
      <c r="F17" s="79">
        <v>1305610673.8800001</v>
      </c>
      <c r="G17" s="77">
        <v>100</v>
      </c>
    </row>
    <row r="18" spans="1:7" s="71" customFormat="1" ht="32.25" customHeight="1">
      <c r="A18" s="84" t="s">
        <v>261</v>
      </c>
      <c r="B18" s="84"/>
      <c r="C18" s="83" t="s">
        <v>216</v>
      </c>
      <c r="D18" s="83" t="s">
        <v>212</v>
      </c>
      <c r="E18" s="82">
        <v>16272871.359999999</v>
      </c>
      <c r="F18" s="82">
        <v>16272871.359999999</v>
      </c>
      <c r="G18" s="81">
        <v>100</v>
      </c>
    </row>
    <row r="19" spans="1:7" s="71" customFormat="1" ht="32.25" customHeight="1">
      <c r="A19" s="84" t="s">
        <v>260</v>
      </c>
      <c r="B19" s="84"/>
      <c r="C19" s="83" t="s">
        <v>216</v>
      </c>
      <c r="D19" s="83" t="s">
        <v>242</v>
      </c>
      <c r="E19" s="82">
        <v>6558717.4199999999</v>
      </c>
      <c r="F19" s="82">
        <v>6558717.4199999999</v>
      </c>
      <c r="G19" s="81">
        <v>100</v>
      </c>
    </row>
    <row r="20" spans="1:7" s="71" customFormat="1" ht="32.25" customHeight="1">
      <c r="A20" s="84" t="s">
        <v>259</v>
      </c>
      <c r="B20" s="84"/>
      <c r="C20" s="83" t="s">
        <v>216</v>
      </c>
      <c r="D20" s="83" t="s">
        <v>227</v>
      </c>
      <c r="E20" s="82">
        <v>1410841.32</v>
      </c>
      <c r="F20" s="82">
        <v>1410841.32</v>
      </c>
      <c r="G20" s="81">
        <v>100</v>
      </c>
    </row>
    <row r="21" spans="1:7" s="87" customFormat="1" ht="32.25" customHeight="1">
      <c r="A21" s="90" t="s">
        <v>258</v>
      </c>
      <c r="B21" s="90"/>
      <c r="C21" s="89" t="s">
        <v>216</v>
      </c>
      <c r="D21" s="89" t="s">
        <v>235</v>
      </c>
      <c r="E21" s="88">
        <v>61117920.700000003</v>
      </c>
      <c r="F21" s="88">
        <v>61117920.700000003</v>
      </c>
      <c r="G21" s="81">
        <v>100</v>
      </c>
    </row>
    <row r="22" spans="1:7" s="87" customFormat="1" ht="32.25" customHeight="1">
      <c r="A22" s="90" t="s">
        <v>257</v>
      </c>
      <c r="B22" s="90"/>
      <c r="C22" s="89" t="s">
        <v>216</v>
      </c>
      <c r="D22" s="89" t="s">
        <v>238</v>
      </c>
      <c r="E22" s="88">
        <v>1155624762.5899999</v>
      </c>
      <c r="F22" s="88">
        <v>1155624762.5899999</v>
      </c>
      <c r="G22" s="81">
        <v>100</v>
      </c>
    </row>
    <row r="23" spans="1:7" s="87" customFormat="1" ht="32.25" customHeight="1">
      <c r="A23" s="90" t="s">
        <v>256</v>
      </c>
      <c r="B23" s="90"/>
      <c r="C23" s="89" t="s">
        <v>216</v>
      </c>
      <c r="D23" s="89" t="s">
        <v>228</v>
      </c>
      <c r="E23" s="88">
        <v>51578000.490000002</v>
      </c>
      <c r="F23" s="88">
        <v>51578000.490000002</v>
      </c>
      <c r="G23" s="81">
        <v>100</v>
      </c>
    </row>
    <row r="24" spans="1:7" s="87" customFormat="1" ht="32.25" customHeight="1">
      <c r="A24" s="90" t="s">
        <v>255</v>
      </c>
      <c r="B24" s="90"/>
      <c r="C24" s="89" t="s">
        <v>216</v>
      </c>
      <c r="D24" s="89" t="s">
        <v>217</v>
      </c>
      <c r="E24" s="88">
        <v>13047560</v>
      </c>
      <c r="F24" s="88">
        <v>13047560</v>
      </c>
      <c r="G24" s="81">
        <v>100</v>
      </c>
    </row>
    <row r="25" spans="1:7" s="87" customFormat="1" ht="32.25" customHeight="1">
      <c r="A25" s="93" t="s">
        <v>254</v>
      </c>
      <c r="B25" s="93"/>
      <c r="C25" s="92" t="s">
        <v>242</v>
      </c>
      <c r="D25" s="92"/>
      <c r="E25" s="91">
        <v>2028478417.8699999</v>
      </c>
      <c r="F25" s="91">
        <v>2028478417.8699999</v>
      </c>
      <c r="G25" s="77">
        <v>100</v>
      </c>
    </row>
    <row r="26" spans="1:7" s="87" customFormat="1" ht="32.25" customHeight="1">
      <c r="A26" s="90" t="s">
        <v>253</v>
      </c>
      <c r="B26" s="90"/>
      <c r="C26" s="89" t="s">
        <v>242</v>
      </c>
      <c r="D26" s="89" t="s">
        <v>212</v>
      </c>
      <c r="E26" s="88">
        <v>99015321.700000003</v>
      </c>
      <c r="F26" s="88">
        <v>99015321.700000003</v>
      </c>
      <c r="G26" s="81">
        <v>100</v>
      </c>
    </row>
    <row r="27" spans="1:7" s="87" customFormat="1" ht="32.25" customHeight="1">
      <c r="A27" s="90" t="s">
        <v>252</v>
      </c>
      <c r="B27" s="90"/>
      <c r="C27" s="89" t="s">
        <v>242</v>
      </c>
      <c r="D27" s="89" t="s">
        <v>219</v>
      </c>
      <c r="E27" s="88">
        <v>88838227.709999993</v>
      </c>
      <c r="F27" s="88">
        <v>88838227.709999993</v>
      </c>
      <c r="G27" s="81">
        <v>100</v>
      </c>
    </row>
    <row r="28" spans="1:7" s="87" customFormat="1" ht="32.25" customHeight="1">
      <c r="A28" s="90" t="s">
        <v>251</v>
      </c>
      <c r="B28" s="90"/>
      <c r="C28" s="89" t="s">
        <v>242</v>
      </c>
      <c r="D28" s="89" t="s">
        <v>231</v>
      </c>
      <c r="E28" s="88">
        <v>1638434460.9300001</v>
      </c>
      <c r="F28" s="88">
        <v>1638434460.9300001</v>
      </c>
      <c r="G28" s="81">
        <v>100</v>
      </c>
    </row>
    <row r="29" spans="1:7" s="87" customFormat="1" ht="32.25" customHeight="1">
      <c r="A29" s="90" t="s">
        <v>250</v>
      </c>
      <c r="B29" s="90"/>
      <c r="C29" s="89" t="s">
        <v>242</v>
      </c>
      <c r="D29" s="89" t="s">
        <v>242</v>
      </c>
      <c r="E29" s="88">
        <v>202190407.53</v>
      </c>
      <c r="F29" s="88">
        <v>202190407.53</v>
      </c>
      <c r="G29" s="81">
        <v>100</v>
      </c>
    </row>
    <row r="30" spans="1:7" s="71" customFormat="1" ht="32.25" customHeight="1">
      <c r="A30" s="86" t="s">
        <v>249</v>
      </c>
      <c r="B30" s="86"/>
      <c r="C30" s="85" t="s">
        <v>227</v>
      </c>
      <c r="D30" s="85"/>
      <c r="E30" s="79">
        <v>16012227.07</v>
      </c>
      <c r="F30" s="79">
        <v>16012227.07</v>
      </c>
      <c r="G30" s="77">
        <v>100</v>
      </c>
    </row>
    <row r="31" spans="1:7" s="71" customFormat="1" ht="32.25" customHeight="1">
      <c r="A31" s="84" t="s">
        <v>248</v>
      </c>
      <c r="B31" s="84"/>
      <c r="C31" s="83" t="s">
        <v>227</v>
      </c>
      <c r="D31" s="83" t="s">
        <v>231</v>
      </c>
      <c r="E31" s="82">
        <v>16012227.07</v>
      </c>
      <c r="F31" s="82">
        <v>16012227.07</v>
      </c>
      <c r="G31" s="81">
        <v>100</v>
      </c>
    </row>
    <row r="32" spans="1:7" s="71" customFormat="1" ht="32.25" customHeight="1">
      <c r="A32" s="86" t="s">
        <v>247</v>
      </c>
      <c r="B32" s="86"/>
      <c r="C32" s="85" t="s">
        <v>239</v>
      </c>
      <c r="D32" s="85"/>
      <c r="E32" s="79">
        <v>10748088948.18</v>
      </c>
      <c r="F32" s="79">
        <v>10748088948.18</v>
      </c>
      <c r="G32" s="77">
        <v>100</v>
      </c>
    </row>
    <row r="33" spans="1:7" s="71" customFormat="1" ht="32.25" customHeight="1">
      <c r="A33" s="84" t="s">
        <v>246</v>
      </c>
      <c r="B33" s="84"/>
      <c r="C33" s="83" t="s">
        <v>239</v>
      </c>
      <c r="D33" s="83" t="s">
        <v>212</v>
      </c>
      <c r="E33" s="82">
        <v>3964141951.2800002</v>
      </c>
      <c r="F33" s="82">
        <v>3964141951.2800002</v>
      </c>
      <c r="G33" s="81">
        <v>100</v>
      </c>
    </row>
    <row r="34" spans="1:7" s="71" customFormat="1" ht="32.25" customHeight="1">
      <c r="A34" s="84" t="s">
        <v>245</v>
      </c>
      <c r="B34" s="84"/>
      <c r="C34" s="83" t="s">
        <v>239</v>
      </c>
      <c r="D34" s="83" t="s">
        <v>219</v>
      </c>
      <c r="E34" s="82">
        <v>6122521301.3800001</v>
      </c>
      <c r="F34" s="82">
        <v>6122521301.3800001</v>
      </c>
      <c r="G34" s="81">
        <v>100</v>
      </c>
    </row>
    <row r="35" spans="1:7" s="71" customFormat="1" ht="32.25" customHeight="1">
      <c r="A35" s="84" t="s">
        <v>244</v>
      </c>
      <c r="B35" s="84"/>
      <c r="C35" s="83" t="s">
        <v>239</v>
      </c>
      <c r="D35" s="83" t="s">
        <v>231</v>
      </c>
      <c r="E35" s="82">
        <v>470425651</v>
      </c>
      <c r="F35" s="82">
        <v>470425651</v>
      </c>
      <c r="G35" s="81">
        <v>100</v>
      </c>
    </row>
    <row r="36" spans="1:7" s="71" customFormat="1" ht="40.5" customHeight="1">
      <c r="A36" s="84" t="s">
        <v>243</v>
      </c>
      <c r="B36" s="84"/>
      <c r="C36" s="83" t="s">
        <v>239</v>
      </c>
      <c r="D36" s="83" t="s">
        <v>242</v>
      </c>
      <c r="E36" s="82">
        <v>250000</v>
      </c>
      <c r="F36" s="82">
        <v>250000</v>
      </c>
      <c r="G36" s="81">
        <v>100</v>
      </c>
    </row>
    <row r="37" spans="1:7" s="71" customFormat="1" ht="28.5" customHeight="1">
      <c r="A37" s="84" t="s">
        <v>241</v>
      </c>
      <c r="B37" s="84"/>
      <c r="C37" s="83" t="s">
        <v>239</v>
      </c>
      <c r="D37" s="83" t="s">
        <v>239</v>
      </c>
      <c r="E37" s="82">
        <v>56677000</v>
      </c>
      <c r="F37" s="82">
        <v>56677000</v>
      </c>
      <c r="G37" s="81">
        <v>100</v>
      </c>
    </row>
    <row r="38" spans="1:7" s="71" customFormat="1" ht="28.5" customHeight="1">
      <c r="A38" s="84" t="s">
        <v>240</v>
      </c>
      <c r="B38" s="84"/>
      <c r="C38" s="83" t="s">
        <v>239</v>
      </c>
      <c r="D38" s="83" t="s">
        <v>238</v>
      </c>
      <c r="E38" s="82">
        <v>134073044.52</v>
      </c>
      <c r="F38" s="82">
        <v>134073044.52</v>
      </c>
      <c r="G38" s="81">
        <v>100</v>
      </c>
    </row>
    <row r="39" spans="1:7" s="71" customFormat="1" ht="28.5" customHeight="1">
      <c r="A39" s="86" t="s">
        <v>237</v>
      </c>
      <c r="B39" s="86"/>
      <c r="C39" s="85" t="s">
        <v>235</v>
      </c>
      <c r="D39" s="85"/>
      <c r="E39" s="79">
        <v>579455470.09000003</v>
      </c>
      <c r="F39" s="79">
        <v>579455470.09000003</v>
      </c>
      <c r="G39" s="77">
        <v>100</v>
      </c>
    </row>
    <row r="40" spans="1:7" s="71" customFormat="1" ht="28.5" customHeight="1">
      <c r="A40" s="84" t="s">
        <v>236</v>
      </c>
      <c r="B40" s="84"/>
      <c r="C40" s="83" t="s">
        <v>235</v>
      </c>
      <c r="D40" s="83" t="s">
        <v>212</v>
      </c>
      <c r="E40" s="82">
        <v>579455470.09000003</v>
      </c>
      <c r="F40" s="82">
        <v>579455470.09000003</v>
      </c>
      <c r="G40" s="81">
        <v>100</v>
      </c>
    </row>
    <row r="41" spans="1:7" s="71" customFormat="1" ht="28.5" customHeight="1">
      <c r="A41" s="86" t="s">
        <v>234</v>
      </c>
      <c r="B41" s="86"/>
      <c r="C41" s="85" t="s">
        <v>228</v>
      </c>
      <c r="D41" s="85"/>
      <c r="E41" s="79">
        <v>361871442.79000002</v>
      </c>
      <c r="F41" s="79">
        <v>361871442.79000002</v>
      </c>
      <c r="G41" s="77">
        <v>100</v>
      </c>
    </row>
    <row r="42" spans="1:7" s="71" customFormat="1" ht="28.5" customHeight="1">
      <c r="A42" s="84" t="s">
        <v>233</v>
      </c>
      <c r="B42" s="84"/>
      <c r="C42" s="83" t="s">
        <v>228</v>
      </c>
      <c r="D42" s="83" t="s">
        <v>212</v>
      </c>
      <c r="E42" s="82">
        <v>26400000</v>
      </c>
      <c r="F42" s="82">
        <v>26400000</v>
      </c>
      <c r="G42" s="81">
        <v>100</v>
      </c>
    </row>
    <row r="43" spans="1:7" s="71" customFormat="1" ht="28.5" customHeight="1">
      <c r="A43" s="84" t="s">
        <v>232</v>
      </c>
      <c r="B43" s="84"/>
      <c r="C43" s="83" t="s">
        <v>228</v>
      </c>
      <c r="D43" s="83" t="s">
        <v>231</v>
      </c>
      <c r="E43" s="82">
        <v>90034042.790000007</v>
      </c>
      <c r="F43" s="82">
        <v>90034042.790000007</v>
      </c>
      <c r="G43" s="81">
        <v>100</v>
      </c>
    </row>
    <row r="44" spans="1:7" s="71" customFormat="1" ht="28.5" customHeight="1">
      <c r="A44" s="84" t="s">
        <v>230</v>
      </c>
      <c r="B44" s="84"/>
      <c r="C44" s="83" t="s">
        <v>228</v>
      </c>
      <c r="D44" s="83" t="s">
        <v>216</v>
      </c>
      <c r="E44" s="82">
        <v>245137400</v>
      </c>
      <c r="F44" s="82">
        <v>245137400</v>
      </c>
      <c r="G44" s="81">
        <v>100</v>
      </c>
    </row>
    <row r="45" spans="1:7" s="71" customFormat="1" ht="28.5" customHeight="1">
      <c r="A45" s="84" t="s">
        <v>229</v>
      </c>
      <c r="B45" s="84"/>
      <c r="C45" s="83" t="s">
        <v>228</v>
      </c>
      <c r="D45" s="83" t="s">
        <v>227</v>
      </c>
      <c r="E45" s="82">
        <v>300000</v>
      </c>
      <c r="F45" s="82">
        <v>300000</v>
      </c>
      <c r="G45" s="81">
        <v>100</v>
      </c>
    </row>
    <row r="46" spans="1:7" s="71" customFormat="1" ht="28.5" customHeight="1">
      <c r="A46" s="86" t="s">
        <v>226</v>
      </c>
      <c r="B46" s="86"/>
      <c r="C46" s="85" t="s">
        <v>223</v>
      </c>
      <c r="D46" s="85"/>
      <c r="E46" s="79">
        <v>1100052055.1099999</v>
      </c>
      <c r="F46" s="79">
        <v>1100052055.1099999</v>
      </c>
      <c r="G46" s="77">
        <v>100</v>
      </c>
    </row>
    <row r="47" spans="1:7" s="71" customFormat="1" ht="28.5" customHeight="1">
      <c r="A47" s="84" t="s">
        <v>225</v>
      </c>
      <c r="B47" s="84"/>
      <c r="C47" s="83" t="s">
        <v>223</v>
      </c>
      <c r="D47" s="83" t="s">
        <v>212</v>
      </c>
      <c r="E47" s="82">
        <v>1074885502.1500001</v>
      </c>
      <c r="F47" s="82">
        <v>1074885502.1500001</v>
      </c>
      <c r="G47" s="81">
        <v>100</v>
      </c>
    </row>
    <row r="48" spans="1:7" s="71" customFormat="1" ht="28.5" customHeight="1">
      <c r="A48" s="84" t="s">
        <v>224</v>
      </c>
      <c r="B48" s="84"/>
      <c r="C48" s="83" t="s">
        <v>223</v>
      </c>
      <c r="D48" s="83" t="s">
        <v>219</v>
      </c>
      <c r="E48" s="82">
        <v>25166552.960000001</v>
      </c>
      <c r="F48" s="82">
        <v>25166552.960000001</v>
      </c>
      <c r="G48" s="81">
        <v>100</v>
      </c>
    </row>
    <row r="49" spans="1:7" s="71" customFormat="1" ht="28.5" customHeight="1">
      <c r="A49" s="86" t="s">
        <v>222</v>
      </c>
      <c r="B49" s="86"/>
      <c r="C49" s="85" t="s">
        <v>217</v>
      </c>
      <c r="D49" s="85"/>
      <c r="E49" s="79">
        <v>134656705.24000001</v>
      </c>
      <c r="F49" s="79">
        <v>134656705.24000001</v>
      </c>
      <c r="G49" s="77">
        <v>100</v>
      </c>
    </row>
    <row r="50" spans="1:7" s="71" customFormat="1" ht="28.5" customHeight="1">
      <c r="A50" s="84" t="s">
        <v>221</v>
      </c>
      <c r="B50" s="84"/>
      <c r="C50" s="83" t="s">
        <v>217</v>
      </c>
      <c r="D50" s="83" t="s">
        <v>212</v>
      </c>
      <c r="E50" s="82">
        <v>39527000</v>
      </c>
      <c r="F50" s="82">
        <v>39527000</v>
      </c>
      <c r="G50" s="81">
        <v>100</v>
      </c>
    </row>
    <row r="51" spans="1:7" s="71" customFormat="1" ht="28.5" customHeight="1">
      <c r="A51" s="84" t="s">
        <v>220</v>
      </c>
      <c r="B51" s="84"/>
      <c r="C51" s="83" t="s">
        <v>217</v>
      </c>
      <c r="D51" s="83" t="s">
        <v>219</v>
      </c>
      <c r="E51" s="82">
        <v>23843300</v>
      </c>
      <c r="F51" s="82">
        <v>23843300</v>
      </c>
      <c r="G51" s="81">
        <v>100</v>
      </c>
    </row>
    <row r="52" spans="1:7" s="71" customFormat="1" ht="28.5" customHeight="1">
      <c r="A52" s="84" t="s">
        <v>218</v>
      </c>
      <c r="B52" s="84"/>
      <c r="C52" s="83" t="s">
        <v>217</v>
      </c>
      <c r="D52" s="83" t="s">
        <v>216</v>
      </c>
      <c r="E52" s="82">
        <v>71286405.239999995</v>
      </c>
      <c r="F52" s="82">
        <v>71286405.239999995</v>
      </c>
      <c r="G52" s="81">
        <v>100</v>
      </c>
    </row>
    <row r="53" spans="1:7" s="71" customFormat="1" ht="28.5" customHeight="1">
      <c r="A53" s="86" t="s">
        <v>215</v>
      </c>
      <c r="B53" s="86"/>
      <c r="C53" s="85" t="s">
        <v>213</v>
      </c>
      <c r="D53" s="85"/>
      <c r="E53" s="79">
        <v>52725000</v>
      </c>
      <c r="F53" s="79">
        <v>52725000</v>
      </c>
      <c r="G53" s="77">
        <v>100</v>
      </c>
    </row>
    <row r="54" spans="1:7" s="71" customFormat="1" ht="28.5" customHeight="1">
      <c r="A54" s="84" t="s">
        <v>214</v>
      </c>
      <c r="B54" s="84"/>
      <c r="C54" s="83" t="s">
        <v>213</v>
      </c>
      <c r="D54" s="83" t="s">
        <v>212</v>
      </c>
      <c r="E54" s="82">
        <v>52725000</v>
      </c>
      <c r="F54" s="82">
        <v>52725000</v>
      </c>
      <c r="G54" s="81">
        <v>100</v>
      </c>
    </row>
    <row r="55" spans="1:7" s="71" customFormat="1" ht="23.25" customHeight="1">
      <c r="A55" s="80" t="s">
        <v>211</v>
      </c>
      <c r="B55" s="80"/>
      <c r="C55" s="80"/>
      <c r="D55" s="80"/>
      <c r="E55" s="79">
        <v>18345973984.369999</v>
      </c>
      <c r="F55" s="78">
        <f>F53+F49+F46+F41+F39+F32+F30+F25+F17+F14+F6</f>
        <v>18345973984.369999</v>
      </c>
      <c r="G55" s="77">
        <v>100</v>
      </c>
    </row>
    <row r="56" spans="1:7" s="71" customFormat="1">
      <c r="A56" s="76"/>
      <c r="B56" s="76"/>
      <c r="C56" s="76"/>
      <c r="D56" s="76"/>
      <c r="E56" s="76"/>
      <c r="F56" s="76"/>
      <c r="G56" s="72"/>
    </row>
    <row r="57" spans="1:7" s="71" customFormat="1">
      <c r="A57" s="75" t="s">
        <v>210</v>
      </c>
      <c r="B57" s="75"/>
      <c r="C57" s="75"/>
      <c r="D57" s="74"/>
      <c r="E57" s="73">
        <v>93021</v>
      </c>
      <c r="F57" s="73">
        <v>93021</v>
      </c>
      <c r="G57" s="72">
        <v>100</v>
      </c>
    </row>
    <row r="58" spans="1:7" s="71" customFormat="1">
      <c r="G58" s="72"/>
    </row>
    <row r="60" spans="1:7" s="64" customFormat="1" ht="77.25" customHeight="1">
      <c r="A60" s="70" t="s">
        <v>209</v>
      </c>
      <c r="B60" s="70"/>
      <c r="C60" s="70"/>
      <c r="D60" s="70"/>
      <c r="E60" s="69"/>
      <c r="F60" s="68" t="s">
        <v>208</v>
      </c>
      <c r="G60" s="68"/>
    </row>
    <row r="61" spans="1:7" s="64" customFormat="1" ht="26.25">
      <c r="A61" s="66"/>
      <c r="B61" s="67"/>
      <c r="C61" s="67"/>
      <c r="D61" s="66"/>
      <c r="E61" s="66"/>
      <c r="G61" s="65"/>
    </row>
    <row r="62" spans="1:7" s="64" customFormat="1" ht="26.25">
      <c r="A62" s="66"/>
      <c r="B62" s="67"/>
      <c r="C62" s="67"/>
      <c r="D62" s="66"/>
      <c r="E62" s="66"/>
      <c r="G62" s="65"/>
    </row>
    <row r="63" spans="1:7">
      <c r="A63" s="62"/>
      <c r="B63" s="63"/>
      <c r="C63" s="63"/>
      <c r="D63" s="62"/>
      <c r="E63" s="62"/>
    </row>
  </sheetData>
  <mergeCells count="61">
    <mergeCell ref="E2:E4"/>
    <mergeCell ref="F2:F4"/>
    <mergeCell ref="A2:B4"/>
    <mergeCell ref="D2:D4"/>
    <mergeCell ref="A1:G1"/>
    <mergeCell ref="A14:B14"/>
    <mergeCell ref="A15:B15"/>
    <mergeCell ref="A13:B13"/>
    <mergeCell ref="A12:B12"/>
    <mergeCell ref="A11:B11"/>
    <mergeCell ref="A10:B10"/>
    <mergeCell ref="A9:B9"/>
    <mergeCell ref="A8:B8"/>
    <mergeCell ref="A24:B24"/>
    <mergeCell ref="C2:C4"/>
    <mergeCell ref="A19:B19"/>
    <mergeCell ref="A17:B17"/>
    <mergeCell ref="A18:B18"/>
    <mergeCell ref="A16:B16"/>
    <mergeCell ref="A5:B5"/>
    <mergeCell ref="A6:B6"/>
    <mergeCell ref="A7:B7"/>
    <mergeCell ref="A23:B23"/>
    <mergeCell ref="A22:B22"/>
    <mergeCell ref="A21:B21"/>
    <mergeCell ref="A20:B20"/>
    <mergeCell ref="A31:B31"/>
    <mergeCell ref="A29:B29"/>
    <mergeCell ref="A28:B28"/>
    <mergeCell ref="A27:B27"/>
    <mergeCell ref="A25:B25"/>
    <mergeCell ref="A26:B26"/>
    <mergeCell ref="A50:B50"/>
    <mergeCell ref="A51:B51"/>
    <mergeCell ref="A38:B38"/>
    <mergeCell ref="A39:B39"/>
    <mergeCell ref="A37:B37"/>
    <mergeCell ref="A36:B36"/>
    <mergeCell ref="A43:B43"/>
    <mergeCell ref="A44:B44"/>
    <mergeCell ref="A30:B30"/>
    <mergeCell ref="A34:B34"/>
    <mergeCell ref="A32:B32"/>
    <mergeCell ref="A33:B33"/>
    <mergeCell ref="A35:B35"/>
    <mergeCell ref="G2:G4"/>
    <mergeCell ref="A55:D55"/>
    <mergeCell ref="A45:B45"/>
    <mergeCell ref="A46:B46"/>
    <mergeCell ref="A47:B47"/>
    <mergeCell ref="A48:B48"/>
    <mergeCell ref="A49:B49"/>
    <mergeCell ref="A40:B40"/>
    <mergeCell ref="A42:B42"/>
    <mergeCell ref="A41:B41"/>
    <mergeCell ref="A57:C57"/>
    <mergeCell ref="A54:B54"/>
    <mergeCell ref="A53:B53"/>
    <mergeCell ref="A60:D60"/>
    <mergeCell ref="F60:G60"/>
    <mergeCell ref="A52:B52"/>
  </mergeCells>
  <pageMargins left="0.78740157480314965" right="0.39370078740157483" top="0.78740157480314965" bottom="0.78740157480314965" header="0.31496062992125984" footer="0.31496062992125984"/>
  <pageSetup paperSize="9" scale="60" fitToHeight="0" orientation="portrait" useFirstPageNumber="1" r:id="rId1"/>
  <headerFoot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Ожидаемое доходы 2022</vt:lpstr>
      <vt:lpstr>Ожидаемое расходы за 2022</vt:lpstr>
      <vt:lpstr>'Ожидаемое расходы за 2022'!Заголовки_для_печати</vt:lpstr>
      <vt:lpstr>'Ожидаемое доходы 2022'!Область_печати</vt:lpstr>
    </vt:vector>
  </TitlesOfParts>
  <Company>*****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Lazarev</dc:creator>
  <cp:lastModifiedBy>Afromeev</cp:lastModifiedBy>
  <cp:lastPrinted>2022-11-01T13:12:58Z</cp:lastPrinted>
  <dcterms:created xsi:type="dcterms:W3CDTF">2008-02-22T08:45:13Z</dcterms:created>
  <dcterms:modified xsi:type="dcterms:W3CDTF">2022-11-17T11:54:35Z</dcterms:modified>
</cp:coreProperties>
</file>